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en_skoroszyt" defaultThemeVersion="124226"/>
  <mc:AlternateContent xmlns:mc="http://schemas.openxmlformats.org/markup-compatibility/2006">
    <mc:Choice Requires="x15">
      <x15ac:absPath xmlns:x15ac="http://schemas.microsoft.com/office/spreadsheetml/2010/11/ac" url="https://m365ht.sharepoint.com/sites/GTA_GDA_REGIO/Shared Documents/General/DO PRZENIESIENIA/Zadanie 2 - szkolenia/dokumenty rekrutacyjne/1. dokumenty do wysyłki/"/>
    </mc:Choice>
  </mc:AlternateContent>
  <xr:revisionPtr revIDLastSave="30" documentId="8_{5C1E58C7-8DE8-42CE-B288-30D4D2BBED17}" xr6:coauthVersionLast="47" xr6:coauthVersionMax="47" xr10:uidLastSave="{13144A3C-9668-43CB-9ECD-E7B77BDF11C6}"/>
  <workbookProtection workbookAlgorithmName="SHA-512" workbookHashValue="n/yPB5pcmvJ/EVm5CFXOW0FUrHT3nio/J0gNvsSUmAdLaH+2rwYXHq+de6dDvS4k8lK9qHJVfqeTTrSLbXDgRg==" workbookSaltValue="wo7a4gaFASBTIZGqxm0AYw==" workbookSpinCount="100000" lockStructure="1"/>
  <bookViews>
    <workbookView xWindow="28680" yWindow="-120" windowWidth="29040" windowHeight="15720" tabRatio="607" xr2:uid="{00000000-000D-0000-FFFF-FFFF00000000}"/>
  </bookViews>
  <sheets>
    <sheet name="KWESTIONARIUSZ" sheetId="1" r:id="rId1"/>
    <sheet name="slownik" sheetId="4" state="hidden" r:id="rId2"/>
    <sheet name="pesel" sheetId="5" state="hidden" r:id="rId3"/>
  </sheets>
  <definedNames>
    <definedName name="AdresUS">KWESTIONARIUSZ!$S$65</definedName>
    <definedName name="AdrZamAdrMel">KWESTIONARIUSZ!$AG$53</definedName>
    <definedName name="album">KWESTIONARIUSZ!$S$24</definedName>
    <definedName name="Bezdmn">KWESTIONARIUSZ!$AG$76</definedName>
    <definedName name="BezOsPrac">KWESTIONARIUSZ!#REF!</definedName>
    <definedName name="BezOsPracDz">KWESTIONARIUSZ!#REF!</definedName>
    <definedName name="BrakPesel">KWESTIONARIUSZ!$J$15</definedName>
    <definedName name="CzyZgZKier">KWESTIONARIUSZ!$AG$32</definedName>
    <definedName name="DataUr">KWESTIONARIUSZ!$S$15</definedName>
    <definedName name="DoswTur">KWESTIONARIUSZ!$AG$69</definedName>
    <definedName name="dowod">KWESTIONARIUSZ!$C$21</definedName>
    <definedName name="DzieciUt">KWESTIONARIUSZ!#REF!</definedName>
    <definedName name="Email">KWESTIONARIUSZ!$C$48</definedName>
    <definedName name="form">slownik!$V$3</definedName>
    <definedName name="Gmina">KWESTIONARIUSZ!$V$42</definedName>
    <definedName name="id.gmin">slownik!$AC$3:$AC$3674</definedName>
    <definedName name="Imie">KWESTIONARIUSZ!#REF!</definedName>
    <definedName name="ImieMatki">KWESTIONARIUSZ!#REF!</definedName>
    <definedName name="ImieOjca">KWESTIONARIUSZ!$J$24</definedName>
    <definedName name="InnaNiek">KWESTIONARIUSZ!$AG$78</definedName>
    <definedName name="KasaChorych">KWESTIONARIUSZ!$S$67</definedName>
    <definedName name="KodPocztowy">KWESTIONARIUSZ!$AE$42</definedName>
    <definedName name="Kraj">KWESTIONARIUSZ!$AA$48</definedName>
    <definedName name="li_kasa_ch">slownik!$P$3:$P$18</definedName>
    <definedName name="li_kod_chck">slownik!$AM$3</definedName>
    <definedName name="li_miasto">KWESTIONARIUSZ!$AL$40</definedName>
    <definedName name="li_miasto_chck">slownik!$AK$13</definedName>
    <definedName name="li_obyw">slownik!$S$3:$S$211</definedName>
    <definedName name="li_obyw_kod">slownik!$S$3:$T$211</definedName>
    <definedName name="li_pow_nag">slownik!$D$2</definedName>
    <definedName name="li_pow2">slownik!$D$3:$E$398</definedName>
    <definedName name="li_skr">slownik!$AB$3:$AB$5</definedName>
    <definedName name="li_stat_szczeg2">slownik!$M$3:$N$20</definedName>
    <definedName name="li_stat2">slownik!$J$3:$L$6</definedName>
    <definedName name="li_statsz_nag">slownik!$M$2</definedName>
    <definedName name="li_status">slownik!$J$3:$J$6</definedName>
    <definedName name="li_szkolenia">slownik!$P$3:$P$10</definedName>
    <definedName name="li_tab_pr">slownik!$AB$3:$AH$5</definedName>
    <definedName name="li_tekst1">slownik!$AO$3</definedName>
    <definedName name="li_tekst2">slownik!$AO$4</definedName>
    <definedName name="li_termin">slownik!$U$3:$U$4</definedName>
    <definedName name="li_tn">slownik!$F$3:$F$5</definedName>
    <definedName name="li_tno">slownik!$G$3:$G$5</definedName>
    <definedName name="li_tryb">slownik!$H$3:$H$4</definedName>
    <definedName name="li_us">slownik!$Q$3:$Q$402</definedName>
    <definedName name="li_us2">slownik!$Q$3:$R$402</definedName>
    <definedName name="li_wies">KWESTIONARIUSZ!$AL$39</definedName>
    <definedName name="li_woj">slownik!$A$3:$A$18</definedName>
    <definedName name="li_woj2">slownik!$A$3:$C$18</definedName>
    <definedName name="li_wsb">slownik!$X$3:$Y$6</definedName>
    <definedName name="li_wsb1">slownik!$X$3:$X$6</definedName>
    <definedName name="li_wykszt">slownik!$I$3:$I$8</definedName>
    <definedName name="li_zawod">slownik!$O$3:$O$15</definedName>
    <definedName name="MelGmina">KWESTIONARIUSZ!$V$56</definedName>
    <definedName name="MelKodPocztowy">KWESTIONARIUSZ!$AE$56</definedName>
    <definedName name="MelMiejscowosc">KWESTIONARIUSZ!$C$59</definedName>
    <definedName name="MelNrDomu">KWESTIONARIUSZ!$V$59</definedName>
    <definedName name="MelNrLokalu">KWESTIONARIUSZ!$AA$59</definedName>
    <definedName name="MelPowiat">KWESTIONARIUSZ!$M$56</definedName>
    <definedName name="MelUlica">KWESTIONARIUSZ!$M$59</definedName>
    <definedName name="MelWojewodztwo">KWESTIONARIUSZ!$C$56</definedName>
    <definedName name="miejsceUr">KWESTIONARIUSZ!$J$21</definedName>
    <definedName name="Miejscowosc">KWESTIONARIUSZ!$C$45</definedName>
    <definedName name="Mniejszosc">KWESTIONARIUSZ!$AG$75</definedName>
    <definedName name="NazwaBanku">KWESTIONARIUSZ!#REF!</definedName>
    <definedName name="Nazwisko">KWESTIONARIUSZ!$AB$18</definedName>
    <definedName name="NazwiskoPan">KWESTIONARIUSZ!$S$18</definedName>
    <definedName name="NrDomu">KWESTIONARIUSZ!$V$45</definedName>
    <definedName name="NrLokalu">KWESTIONARIUSZ!$AA$45</definedName>
    <definedName name="NrRachunku">KWESTIONARIUSZ!$S$66</definedName>
    <definedName name="_xlnm.Print_Area" localSheetId="0">KWESTIONARIUSZ!$A$1:$AJ$144</definedName>
    <definedName name="Obywatelstwo">KWESTIONARIUSZ!$S$21</definedName>
    <definedName name="oczek_npspr">KWESTIONARIUSZ!$C$81</definedName>
    <definedName name="pes_dł">pesel!$D$17</definedName>
    <definedName name="pes_mod">pesel!$D$16</definedName>
    <definedName name="pes_ok">pesel!$D$18</definedName>
    <definedName name="pes_puste">pesel!$B$69</definedName>
    <definedName name="Pesel">KWESTIONARIUSZ!$C$15</definedName>
    <definedName name="pkd">slownik!$AB$3:$AB$610</definedName>
    <definedName name="Plec">KWESTIONARIUSZ!$W$15</definedName>
    <definedName name="Powiat">KWESTIONARIUSZ!$M$42</definedName>
    <definedName name="projekt">KWESTIONARIUSZ!$AI$1</definedName>
    <definedName name="Status">KWESTIONARIUSZ!$S$27</definedName>
    <definedName name="Status2">KWESTIONARIUSZ!$S$30</definedName>
    <definedName name="StażDo">KWESTIONARIUSZ!#REF!</definedName>
    <definedName name="StażOd">KWESTIONARIUSZ!#REF!</definedName>
    <definedName name="TelKom">KWESTIONARIUSZ!$R$48</definedName>
    <definedName name="Tryb">KWESTIONARIUSZ!$AB$24</definedName>
    <definedName name="Ulica">KWESTIONARIUSZ!$M$45</definedName>
    <definedName name="Wojewodztwo">KWESTIONARIUSZ!$C$42</definedName>
    <definedName name="wsb">KWESTIONARIUSZ!$AI$2</definedName>
    <definedName name="wykszt">KWESTIONARIUSZ!$AB$21</definedName>
    <definedName name="ZatrudnionyW">KWESTIONARIUSZ!$C$30</definedName>
    <definedName name="Zawód">KWESTIONARIUSZ!$S$35</definedName>
    <definedName name="zNiepełnosp">KWESTIONARIUSZ!$AG$77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0" i="1" l="1"/>
  <c r="B89" i="1"/>
  <c r="B91" i="1"/>
  <c r="B92" i="1"/>
  <c r="B48" i="5" l="1"/>
  <c r="B64" i="5" l="1"/>
  <c r="C80" i="1"/>
  <c r="B115" i="1" l="1"/>
  <c r="B109" i="1" l="1"/>
  <c r="B105" i="1"/>
  <c r="C6" i="1" l="1"/>
  <c r="AE69" i="1" l="1"/>
  <c r="C7" i="1" l="1"/>
  <c r="E5" i="4" l="1"/>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4" i="4"/>
  <c r="E3" i="4"/>
  <c r="AF32" i="1"/>
  <c r="S34" i="1"/>
  <c r="B36" i="5"/>
  <c r="B56" i="5" l="1"/>
  <c r="B55" i="5"/>
  <c r="B54" i="5"/>
  <c r="B53" i="5"/>
  <c r="B52" i="5"/>
  <c r="B51" i="5"/>
  <c r="B50" i="5"/>
  <c r="B49" i="5"/>
  <c r="B67" i="5"/>
  <c r="B68" i="5"/>
  <c r="B35" i="5" l="1"/>
  <c r="B59" i="5"/>
  <c r="B37" i="5"/>
  <c r="C29" i="1"/>
  <c r="N9" i="4"/>
  <c r="N10" i="4"/>
  <c r="N11" i="4"/>
  <c r="N12" i="4"/>
  <c r="N13" i="4"/>
  <c r="N14" i="4"/>
  <c r="N15" i="4"/>
  <c r="N16" i="4"/>
  <c r="N17" i="4"/>
  <c r="N18" i="4"/>
  <c r="N19" i="4"/>
  <c r="N20" i="4"/>
  <c r="N6" i="4"/>
  <c r="N7" i="4"/>
  <c r="N8" i="4"/>
  <c r="B42" i="5"/>
  <c r="N5" i="4" l="1"/>
  <c r="N4" i="4"/>
  <c r="B63" i="5"/>
  <c r="B62" i="5"/>
  <c r="B61" i="5"/>
  <c r="B60" i="5"/>
  <c r="B34" i="5"/>
  <c r="B33" i="5"/>
  <c r="B32" i="5"/>
  <c r="B30" i="5"/>
  <c r="B29" i="5"/>
  <c r="B25" i="5"/>
  <c r="B47" i="5"/>
  <c r="B46" i="5"/>
  <c r="B45" i="5"/>
  <c r="B44" i="5"/>
  <c r="B43" i="5"/>
  <c r="B41" i="5"/>
  <c r="B40" i="5"/>
  <c r="B39" i="5"/>
  <c r="B38" i="5"/>
  <c r="B31" i="5"/>
  <c r="B26" i="5"/>
  <c r="B24" i="5"/>
  <c r="AM3" i="4" l="1"/>
  <c r="AK4" i="4"/>
  <c r="AK5" i="4"/>
  <c r="AK6" i="4"/>
  <c r="AK7" i="4"/>
  <c r="AK8" i="4"/>
  <c r="AK9" i="4"/>
  <c r="AK10" i="4"/>
  <c r="AK11" i="4"/>
  <c r="AK12" i="4"/>
  <c r="AK3" i="4"/>
  <c r="B4" i="5"/>
  <c r="D4" i="5" s="1"/>
  <c r="B5" i="5"/>
  <c r="D5" i="5" s="1"/>
  <c r="B6" i="5"/>
  <c r="D6" i="5" s="1"/>
  <c r="B7" i="5"/>
  <c r="D7" i="5" s="1"/>
  <c r="B8" i="5"/>
  <c r="D8" i="5" s="1"/>
  <c r="B9" i="5"/>
  <c r="D9" i="5" s="1"/>
  <c r="B10" i="5"/>
  <c r="D10" i="5" s="1"/>
  <c r="B11" i="5"/>
  <c r="D11" i="5" s="1"/>
  <c r="B12" i="5"/>
  <c r="D12" i="5" s="1"/>
  <c r="B13" i="5"/>
  <c r="D13" i="5" s="1"/>
  <c r="B3" i="5"/>
  <c r="D3" i="5" s="1"/>
  <c r="N3" i="4"/>
  <c r="B18" i="4"/>
  <c r="B17" i="4"/>
  <c r="B16" i="4"/>
  <c r="B15" i="4"/>
  <c r="B14" i="4"/>
  <c r="B13" i="4"/>
  <c r="B12" i="4"/>
  <c r="B11" i="4"/>
  <c r="B10" i="4"/>
  <c r="B9" i="4"/>
  <c r="B8" i="4"/>
  <c r="B7" i="4"/>
  <c r="B6" i="4"/>
  <c r="B5" i="4"/>
  <c r="B4" i="4"/>
  <c r="B3" i="4"/>
  <c r="D17" i="5"/>
  <c r="C16" i="4" l="1"/>
  <c r="C14" i="4"/>
  <c r="C6" i="4"/>
  <c r="C8" i="4"/>
  <c r="C10" i="4"/>
  <c r="C12" i="4"/>
  <c r="C4" i="4"/>
  <c r="C9" i="4"/>
  <c r="C17" i="4"/>
  <c r="C3" i="4"/>
  <c r="C11" i="4"/>
  <c r="C5" i="4"/>
  <c r="C7" i="4"/>
  <c r="C13" i="4"/>
  <c r="C15" i="4"/>
  <c r="AK13" i="4"/>
  <c r="D14" i="5"/>
  <c r="D16" i="5" s="1"/>
  <c r="D18" i="5" l="1"/>
  <c r="B23" i="5" l="1"/>
  <c r="B28" i="5"/>
  <c r="B27" i="5"/>
  <c r="B22" i="5" l="1"/>
  <c r="B69" i="5" s="1"/>
  <c r="AG2" i="1" s="1"/>
  <c r="AH2" i="1" l="1"/>
</calcChain>
</file>

<file path=xl/sharedStrings.xml><?xml version="1.0" encoding="utf-8"?>
<sst xmlns="http://schemas.openxmlformats.org/spreadsheetml/2006/main" count="1953" uniqueCount="1828">
  <si>
    <t>Nazwisko</t>
  </si>
  <si>
    <t>Data urodzenia</t>
  </si>
  <si>
    <t>Województwo</t>
  </si>
  <si>
    <t>Ulica</t>
  </si>
  <si>
    <t>Nr domu</t>
  </si>
  <si>
    <t>Kod pocztowy</t>
  </si>
  <si>
    <t>Powiat</t>
  </si>
  <si>
    <t xml:space="preserve">         </t>
  </si>
  <si>
    <t>Płeć</t>
  </si>
  <si>
    <t/>
  </si>
  <si>
    <t>Miejscowość</t>
  </si>
  <si>
    <t>Pesel</t>
  </si>
  <si>
    <t>mod</t>
  </si>
  <si>
    <t>dł</t>
  </si>
  <si>
    <t>czy prawidłowy pesel</t>
  </si>
  <si>
    <t>Imię (imiona)</t>
  </si>
  <si>
    <t>Adres poczty elektronicznej</t>
  </si>
  <si>
    <t>Wiersz</t>
  </si>
  <si>
    <t>L wierszy</t>
  </si>
  <si>
    <t>Shift</t>
  </si>
  <si>
    <t>bolesławiecki</t>
  </si>
  <si>
    <t>dzierżoniowski</t>
  </si>
  <si>
    <t>głogowski</t>
  </si>
  <si>
    <t>górowski</t>
  </si>
  <si>
    <t>jaworski</t>
  </si>
  <si>
    <t>jeleniogórski</t>
  </si>
  <si>
    <t>kamiennogórski</t>
  </si>
  <si>
    <t>kłodzki</t>
  </si>
  <si>
    <t>legnicki</t>
  </si>
  <si>
    <t>lubański</t>
  </si>
  <si>
    <t>lubiński</t>
  </si>
  <si>
    <t>lwówecki</t>
  </si>
  <si>
    <t>milicki</t>
  </si>
  <si>
    <t>oleśnicki</t>
  </si>
  <si>
    <t>oławski</t>
  </si>
  <si>
    <t>polkowicki</t>
  </si>
  <si>
    <t>strzeliński</t>
  </si>
  <si>
    <t>średzki</t>
  </si>
  <si>
    <t>świdnicki</t>
  </si>
  <si>
    <t>trzebnicki</t>
  </si>
  <si>
    <t>wałbrzyski</t>
  </si>
  <si>
    <t>wołowski</t>
  </si>
  <si>
    <t>wrocławski</t>
  </si>
  <si>
    <t>ząbkowicki</t>
  </si>
  <si>
    <t>zgorzelecki</t>
  </si>
  <si>
    <t>złotoryjski</t>
  </si>
  <si>
    <t>aleksandrowski</t>
  </si>
  <si>
    <t>brodnicki</t>
  </si>
  <si>
    <t>bydgoski</t>
  </si>
  <si>
    <t>chełmiński</t>
  </si>
  <si>
    <t>golubsko-dobrzyński</t>
  </si>
  <si>
    <t>grudziądzki</t>
  </si>
  <si>
    <t>inowrocławski</t>
  </si>
  <si>
    <t>lipnowski</t>
  </si>
  <si>
    <t>mogileński</t>
  </si>
  <si>
    <t>nakielski</t>
  </si>
  <si>
    <t>radziejowski</t>
  </si>
  <si>
    <t>rypiński</t>
  </si>
  <si>
    <t>sępoleński</t>
  </si>
  <si>
    <t>świecki</t>
  </si>
  <si>
    <t>toruński</t>
  </si>
  <si>
    <t>tucholski</t>
  </si>
  <si>
    <t>wąbrzeski</t>
  </si>
  <si>
    <t>włocławski</t>
  </si>
  <si>
    <t>żniński</t>
  </si>
  <si>
    <t>bialski</t>
  </si>
  <si>
    <t>biłgorajski</t>
  </si>
  <si>
    <t>chełmski</t>
  </si>
  <si>
    <t>hrubieszowski</t>
  </si>
  <si>
    <t>janowski</t>
  </si>
  <si>
    <t>krasnostawski</t>
  </si>
  <si>
    <t>kraśnicki</t>
  </si>
  <si>
    <t>lubartowski</t>
  </si>
  <si>
    <t>lubelski</t>
  </si>
  <si>
    <t>łęczyński</t>
  </si>
  <si>
    <t>łukowski</t>
  </si>
  <si>
    <t>opolski</t>
  </si>
  <si>
    <t>parczewski</t>
  </si>
  <si>
    <t>puławski</t>
  </si>
  <si>
    <t>radzyński</t>
  </si>
  <si>
    <t>rycki</t>
  </si>
  <si>
    <t>tomaszowski</t>
  </si>
  <si>
    <t>włodawski</t>
  </si>
  <si>
    <t>zamojski</t>
  </si>
  <si>
    <t>gorzowski</t>
  </si>
  <si>
    <t>krośnieński</t>
  </si>
  <si>
    <t>międzyrzecki</t>
  </si>
  <si>
    <t>nowosolski</t>
  </si>
  <si>
    <t>słubicki</t>
  </si>
  <si>
    <t>strzelecko-drezdenecki</t>
  </si>
  <si>
    <t>sulęciński</t>
  </si>
  <si>
    <t>świebodziński</t>
  </si>
  <si>
    <t>wschowski</t>
  </si>
  <si>
    <t>zielonogórski</t>
  </si>
  <si>
    <t>żagański</t>
  </si>
  <si>
    <t>żarski</t>
  </si>
  <si>
    <t>bełchatowski</t>
  </si>
  <si>
    <t>brzeziński</t>
  </si>
  <si>
    <t>kutnowski</t>
  </si>
  <si>
    <t>łaski</t>
  </si>
  <si>
    <t>łęczycki</t>
  </si>
  <si>
    <t>łowicki</t>
  </si>
  <si>
    <t>łódzki wschodni</t>
  </si>
  <si>
    <t>opoczyński</t>
  </si>
  <si>
    <t>pabianicki</t>
  </si>
  <si>
    <t>pajęczański</t>
  </si>
  <si>
    <t>piotrkowski</t>
  </si>
  <si>
    <t>poddębicki</t>
  </si>
  <si>
    <t>radomszczański</t>
  </si>
  <si>
    <t>rawski</t>
  </si>
  <si>
    <t>sieradzki</t>
  </si>
  <si>
    <t>skierniewicki</t>
  </si>
  <si>
    <t>wieluński</t>
  </si>
  <si>
    <t>wieruszowski</t>
  </si>
  <si>
    <t>zduńskowolski</t>
  </si>
  <si>
    <t>zgierski</t>
  </si>
  <si>
    <t>bocheński</t>
  </si>
  <si>
    <t>brzeski</t>
  </si>
  <si>
    <t>chrzanowski</t>
  </si>
  <si>
    <t>dąbrowski</t>
  </si>
  <si>
    <t>gorlicki</t>
  </si>
  <si>
    <t>krakowski</t>
  </si>
  <si>
    <t>limanowski</t>
  </si>
  <si>
    <t>miechowski</t>
  </si>
  <si>
    <t>myślenicki</t>
  </si>
  <si>
    <t>nowosądecki</t>
  </si>
  <si>
    <t>nowotarski</t>
  </si>
  <si>
    <t>olkuski</t>
  </si>
  <si>
    <t>oświęcimski</t>
  </si>
  <si>
    <t>proszowicki</t>
  </si>
  <si>
    <t>suski</t>
  </si>
  <si>
    <t>tarnowski</t>
  </si>
  <si>
    <t>tatrzański</t>
  </si>
  <si>
    <t>wadowicki</t>
  </si>
  <si>
    <t>wielicki</t>
  </si>
  <si>
    <t>białobrzeski</t>
  </si>
  <si>
    <t>ciechanowski</t>
  </si>
  <si>
    <t>garwoliński</t>
  </si>
  <si>
    <t>gostyniński</t>
  </si>
  <si>
    <t>grodziski</t>
  </si>
  <si>
    <t>grójecki</t>
  </si>
  <si>
    <t>kozienicki</t>
  </si>
  <si>
    <t>legionowski</t>
  </si>
  <si>
    <t>lipski</t>
  </si>
  <si>
    <t>łosicki</t>
  </si>
  <si>
    <t>makowski</t>
  </si>
  <si>
    <t>miński</t>
  </si>
  <si>
    <t>mławski</t>
  </si>
  <si>
    <t>nowodworski</t>
  </si>
  <si>
    <t>ostrołęcki</t>
  </si>
  <si>
    <t>ostrowski</t>
  </si>
  <si>
    <t>otwocki</t>
  </si>
  <si>
    <t>piaseczyński</t>
  </si>
  <si>
    <t>płocki</t>
  </si>
  <si>
    <t>płoński</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</si>
  <si>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</si>
  <si>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</si>
  <si>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</si>
  <si>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</si>
  <si>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</si>
  <si>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</si>
  <si>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</si>
  <si>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</si>
  <si>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</si>
  <si>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</si>
  <si>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</si>
  <si>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</si>
  <si>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</si>
  <si>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</si>
  <si>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</si>
  <si>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</si>
  <si>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</si>
  <si>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głubczycki</t>
  </si>
  <si>
    <t>kędzierzyńsko-kozielski</t>
  </si>
  <si>
    <t>kluczborski</t>
  </si>
  <si>
    <t>krapkowicki</t>
  </si>
  <si>
    <t>namysłowski</t>
  </si>
  <si>
    <t>nyski</t>
  </si>
  <si>
    <t>oleski</t>
  </si>
  <si>
    <t>prudnicki</t>
  </si>
  <si>
    <t>strzelecki</t>
  </si>
  <si>
    <t>bieszczadzki</t>
  </si>
  <si>
    <t>brzozowski</t>
  </si>
  <si>
    <t>dębicki</t>
  </si>
  <si>
    <t>jarosławski</t>
  </si>
  <si>
    <t>jasielski</t>
  </si>
  <si>
    <t>kolbuszowski</t>
  </si>
  <si>
    <t>leski</t>
  </si>
  <si>
    <t>leżajski</t>
  </si>
  <si>
    <t>lubaczowski</t>
  </si>
  <si>
    <t>łańcucki</t>
  </si>
  <si>
    <t>mielecki</t>
  </si>
  <si>
    <t>niżański</t>
  </si>
  <si>
    <t>przemyski</t>
  </si>
  <si>
    <t>przeworski</t>
  </si>
  <si>
    <t>ropczycko-sędziszowski</t>
  </si>
  <si>
    <t>rzeszowski</t>
  </si>
  <si>
    <t>sanocki</t>
  </si>
  <si>
    <t>stalowowolski</t>
  </si>
  <si>
    <t>strzyżowski</t>
  </si>
  <si>
    <t>tarnobrzeski</t>
  </si>
  <si>
    <t>augustowski</t>
  </si>
  <si>
    <t>białostocki</t>
  </si>
  <si>
    <t>bielski</t>
  </si>
  <si>
    <t>grajewski</t>
  </si>
  <si>
    <t>hajnowski</t>
  </si>
  <si>
    <t>kolneński</t>
  </si>
  <si>
    <t>łomżyński</t>
  </si>
  <si>
    <t>moniecki</t>
  </si>
  <si>
    <t>sejneński</t>
  </si>
  <si>
    <t>siemiatycki</t>
  </si>
  <si>
    <t>sokólski</t>
  </si>
  <si>
    <t>suwalski</t>
  </si>
  <si>
    <t>wysokomazowiecki</t>
  </si>
  <si>
    <t>zambrowski</t>
  </si>
  <si>
    <t>bytowski</t>
  </si>
  <si>
    <t>chojnicki</t>
  </si>
  <si>
    <t>człuchowski</t>
  </si>
  <si>
    <t>gdański</t>
  </si>
  <si>
    <t>kartuski</t>
  </si>
  <si>
    <t>kościerski</t>
  </si>
  <si>
    <t>kwidzyński</t>
  </si>
  <si>
    <t>lęborski</t>
  </si>
  <si>
    <t>malborski</t>
  </si>
  <si>
    <t>pucki</t>
  </si>
  <si>
    <t>słupski</t>
  </si>
  <si>
    <t>starogardzki</t>
  </si>
  <si>
    <t>sztumski</t>
  </si>
  <si>
    <t>tczewski</t>
  </si>
  <si>
    <t>wejherowski</t>
  </si>
  <si>
    <t>będziński</t>
  </si>
  <si>
    <t>bieruńsko-lędziński</t>
  </si>
  <si>
    <t>cieszyński</t>
  </si>
  <si>
    <t>częstochowski</t>
  </si>
  <si>
    <t>gliwicki</t>
  </si>
  <si>
    <t>kłobucki</t>
  </si>
  <si>
    <t>lubliniecki</t>
  </si>
  <si>
    <t>mikołowski</t>
  </si>
  <si>
    <t>myszkowski</t>
  </si>
  <si>
    <t>pszczyński</t>
  </si>
  <si>
    <t>raciborski</t>
  </si>
  <si>
    <t>rybnicki</t>
  </si>
  <si>
    <t>tarnogórski</t>
  </si>
  <si>
    <t>wodzisławski</t>
  </si>
  <si>
    <t>zawierciański</t>
  </si>
  <si>
    <t>żywiecki</t>
  </si>
  <si>
    <t>buski</t>
  </si>
  <si>
    <t>jędrzejowski</t>
  </si>
  <si>
    <t>kazimierski</t>
  </si>
  <si>
    <t>kielecki</t>
  </si>
  <si>
    <t>konecki</t>
  </si>
  <si>
    <t>opatowski</t>
  </si>
  <si>
    <t>ostrowiecki</t>
  </si>
  <si>
    <t>pińczowski</t>
  </si>
  <si>
    <t>sandomierski</t>
  </si>
  <si>
    <t>skarżyski</t>
  </si>
  <si>
    <t>starachowicki</t>
  </si>
  <si>
    <t>staszowski</t>
  </si>
  <si>
    <t>włoszczowski</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</si>
  <si>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</si>
  <si>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</si>
  <si>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</si>
  <si>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</si>
  <si>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</si>
  <si>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</si>
  <si>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</si>
  <si>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</si>
  <si>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</si>
  <si>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</si>
  <si>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</si>
  <si>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</si>
  <si>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</si>
  <si>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</si>
  <si>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</si>
  <si>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</si>
  <si>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</si>
  <si>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</si>
  <si>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</si>
  <si>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</si>
  <si>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</si>
  <si>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</si>
  <si>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</si>
  <si>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</si>
  <si>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</si>
  <si>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</si>
  <si>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</si>
  <si>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</si>
  <si>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</si>
  <si>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</si>
  <si>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</si>
  <si>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</si>
  <si>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</si>
  <si>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</si>
  <si>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</si>
  <si>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</si>
  <si>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</si>
  <si>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</si>
  <si>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</si>
  <si>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</si>
  <si>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</si>
  <si>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śremski</t>
  </si>
  <si>
    <t>turecki</t>
  </si>
  <si>
    <t>wągrowiecki</t>
  </si>
  <si>
    <t>wolsztyński</t>
  </si>
  <si>
    <t>wrzesiński</t>
  </si>
  <si>
    <t>złotowski</t>
  </si>
  <si>
    <t>białogardzki</t>
  </si>
  <si>
    <t>choszczeński</t>
  </si>
  <si>
    <t>drawski</t>
  </si>
  <si>
    <t>goleniowski</t>
  </si>
  <si>
    <t>gryficki</t>
  </si>
  <si>
    <t>gryfiński</t>
  </si>
  <si>
    <t>kamieński</t>
  </si>
  <si>
    <t>kołobrzeski</t>
  </si>
  <si>
    <t>koszaliński</t>
  </si>
  <si>
    <t>łobeski</t>
  </si>
  <si>
    <t>myśliborski</t>
  </si>
  <si>
    <t>policki</t>
  </si>
  <si>
    <t>pyrzycki</t>
  </si>
  <si>
    <t>sławieński</t>
  </si>
  <si>
    <t>stargardzki</t>
  </si>
  <si>
    <t>szczecinecki</t>
  </si>
  <si>
    <t>świdwiński</t>
  </si>
  <si>
    <t>wałecki</t>
  </si>
  <si>
    <t>Li_TN</t>
  </si>
  <si>
    <t>T</t>
  </si>
  <si>
    <t>N</t>
  </si>
  <si>
    <t>Słownik</t>
  </si>
  <si>
    <t>Poziom wykształcenia</t>
  </si>
  <si>
    <t>StatusNaRynkuPracy</t>
  </si>
  <si>
    <t>SzczegółyStatusu</t>
  </si>
  <si>
    <t xml:space="preserve">  …………………</t>
  </si>
  <si>
    <t>Formularz</t>
  </si>
  <si>
    <t>UCZ</t>
  </si>
  <si>
    <t>Województwo (wybierz z listy)</t>
  </si>
  <si>
    <t>Powiat (wybierz z listy)</t>
  </si>
  <si>
    <t>Termin</t>
  </si>
  <si>
    <t>Poniedziałek - Piątek</t>
  </si>
  <si>
    <t>Piątek - Niedziela</t>
  </si>
  <si>
    <t>Telefon kontaktowy</t>
  </si>
  <si>
    <t>Data</t>
  </si>
  <si>
    <t xml:space="preserve"> …………………</t>
  </si>
  <si>
    <t>Projekt tytuł</t>
  </si>
  <si>
    <t>Projekt numer</t>
  </si>
  <si>
    <t>Wykształcenie (wybierz z listy)</t>
  </si>
  <si>
    <t>0-9</t>
  </si>
  <si>
    <t>Kod</t>
  </si>
  <si>
    <t>Kierunek</t>
  </si>
  <si>
    <t>Nr rachunku /26cyfr/</t>
  </si>
  <si>
    <t>Nr albumu</t>
  </si>
  <si>
    <t>Nazwa i adres Urzędu Skarbowego, do którego jest odprowadzana zaliczka na podatek dochodowy</t>
  </si>
  <si>
    <t>Nazwisko panieńskie</t>
  </si>
  <si>
    <t>Miejsce urodzenia</t>
  </si>
  <si>
    <t>Obywatelstwo</t>
  </si>
  <si>
    <r>
      <t>PROSZĘ WYPEŁNIĆ</t>
    </r>
    <r>
      <rPr>
        <b/>
        <sz val="11"/>
        <color rgb="FFFF0000"/>
        <rFont val="Arial"/>
        <family val="2"/>
        <charset val="238"/>
      </rPr>
      <t xml:space="preserve"> WSZYSTKIE </t>
    </r>
    <r>
      <rPr>
        <b/>
        <sz val="11"/>
        <color theme="1"/>
        <rFont val="Arial"/>
        <family val="2"/>
        <charset val="238"/>
      </rPr>
      <t>POLA OZNACZONE TYM KOLOREM</t>
    </r>
  </si>
  <si>
    <t>Kasa Chorych</t>
  </si>
  <si>
    <t>Czy puste</t>
  </si>
  <si>
    <t>Nr lokalu (jeżeli nie ma, wpisz "brak")</t>
  </si>
  <si>
    <t>Data urodz.</t>
  </si>
  <si>
    <t>Przynależność do kasy chorych (wybierz z listy)</t>
  </si>
  <si>
    <t>Oś priorytetowa III. Szkolnictwo wyższe dla gospodarki i rozwoju</t>
  </si>
  <si>
    <t>Program Operacyjny Wiedza Edukacja Rozwój</t>
  </si>
  <si>
    <t>Oświadczenia</t>
  </si>
  <si>
    <t>6. W terminie 4 tygodni po zakończeniu udziału w projekcie przekażę beneficjentowi dane dotyczące mojego statusu na rynku pracy oraz informacje na temat udziału w kształceniu lub szkoleniu oraz uzyskania kwalifikacji lub nabycia kompetencji.</t>
  </si>
  <si>
    <t>7. W ciągu trzech miesięcy po zakończeniu udziału w projekcie udostępnię dane dotyczące mojego statusu na rynku pracy.</t>
  </si>
  <si>
    <t>Tryb</t>
  </si>
  <si>
    <t>Tryb studiów (wybierz z listy)</t>
  </si>
  <si>
    <t>FORMULARZ ZGŁOSZENIA / DEKLARACJA UCZESTNICTWA W PROJEKCIE</t>
  </si>
  <si>
    <t>stacjonarny</t>
  </si>
  <si>
    <t>niestacjonarny</t>
  </si>
  <si>
    <t>osoba bezrobotna niezarejestrowana w ewidencji urzędów pracy</t>
  </si>
  <si>
    <t>osoba bierna zawodowo</t>
  </si>
  <si>
    <t>osoba pracująca</t>
  </si>
  <si>
    <t>Status</t>
  </si>
  <si>
    <t>Osoba bezdomna lub dotknięta wykluczeniem z dostępu do mieszkań (T/N)</t>
  </si>
  <si>
    <t>ZatrudnionyW</t>
  </si>
  <si>
    <t>Mniejszosc</t>
  </si>
  <si>
    <t>Bezdmn</t>
  </si>
  <si>
    <t>zNiepełnosp</t>
  </si>
  <si>
    <t>InnaNiek</t>
  </si>
  <si>
    <t>DoswTur</t>
  </si>
  <si>
    <t>czytelny podpis uczestnika/czki projektu *</t>
  </si>
  <si>
    <t>* W przypadku deklaracji uczestnictwa osoby małoletniej oświadczenie powinno zostać podpisane przez jej prawnego opiekuna.</t>
  </si>
  <si>
    <t>Informacje dodatkowe</t>
  </si>
  <si>
    <t>niższe niż podstawowe (ISCED 0)</t>
  </si>
  <si>
    <t>podstawowe (ISCED 1)</t>
  </si>
  <si>
    <t>gimnazjalne (ISCED 2)</t>
  </si>
  <si>
    <t>ponadgimnazjalne (ISCED 3)</t>
  </si>
  <si>
    <t>policealne (ISCED 4)</t>
  </si>
  <si>
    <t>wyższe (ISCED 5-8)</t>
  </si>
  <si>
    <t>osoba bezrobotna zarejestrowana w ewidencji urzędów pracy</t>
  </si>
  <si>
    <t>osoba długotrwale bezrobotna</t>
  </si>
  <si>
    <t>inne</t>
  </si>
  <si>
    <t>osoba ucząca się</t>
  </si>
  <si>
    <t>osoba nieuczestnicząca w kształceniu lub szkoleniu</t>
  </si>
  <si>
    <t>osoba prowadząca działalność na własny rachunek</t>
  </si>
  <si>
    <t>osoba pracująca w administracji rządowej</t>
  </si>
  <si>
    <t>osoba pracująca w administracji samorządowej</t>
  </si>
  <si>
    <t>osoba pracująca w organizacji pozarządowej</t>
  </si>
  <si>
    <t>osoba pracująca w MMŚP</t>
  </si>
  <si>
    <t>osoba pracująca w dużym przedsiębiorstwie</t>
  </si>
  <si>
    <t>Status osoby na rynku pracy w chwili przystąpienia do projektu (wyb. z listy)</t>
  </si>
  <si>
    <t>Status2</t>
  </si>
  <si>
    <t>Gmina</t>
  </si>
  <si>
    <t>Osoba należąca do mniejszości narodowej lub etnicznej, migrant, osoba obcego pochodzenia (T/N/Odmowa podania informacji)</t>
  </si>
  <si>
    <t>Osoba z niepełnosprawnościami (T/N/Odmowa podania informacji)</t>
  </si>
  <si>
    <t>Osoba w innej niekorzystnej sytuacji społecznej (innej niż wymieniona powyżej) (T/N/Odmowa podania informacji)</t>
  </si>
  <si>
    <t>Odmowa</t>
  </si>
  <si>
    <t>Zawód</t>
  </si>
  <si>
    <t>inny</t>
  </si>
  <si>
    <t>instruktor praktycznej nauki zawodu</t>
  </si>
  <si>
    <t>nauczyciel kształcenia ogólnego</t>
  </si>
  <si>
    <t>nauczyciel wychowania przedszkolnego</t>
  </si>
  <si>
    <t>nauczyciel kształcenia zawodowego</t>
  </si>
  <si>
    <t>pracownik instytucji systemu ochrony zdrowia</t>
  </si>
  <si>
    <t>kluczowy pracownik instytucji pomocy i integracji społecznej</t>
  </si>
  <si>
    <t>pracownik instytucji rynku pracy</t>
  </si>
  <si>
    <t>pracownik instytucji szkolnictwa wyższego</t>
  </si>
  <si>
    <t>pracownik ośrodka wsparcia ekonomii społecznej</t>
  </si>
  <si>
    <t>pracownik poradni psychologiczno - pedagogicznej</t>
  </si>
  <si>
    <t>rolnik</t>
  </si>
  <si>
    <t>pracownik instytucji systemu wspierania rodziny i pieczy zastępczej</t>
  </si>
  <si>
    <t>Status szczegółowy na rynku pracy (wybierz z listy)</t>
  </si>
  <si>
    <t>NFZ (wybierz z listy)</t>
  </si>
  <si>
    <t>01 - Dolnośląski Oddział Narodowego Funduszu Zdrowia we Wrocławiu</t>
  </si>
  <si>
    <t>02 - Kujawsko-Pomorski Oddział Narodowego Funduszu Zdrowia w Bydgoszczy</t>
  </si>
  <si>
    <t>03 - Lubelski Oddział Narodowego Funduszu Zdrowia w Lublinie</t>
  </si>
  <si>
    <t>04 - Lubuski Oddział Narodowego Funduszu Zdrowia w Zielonej Górze</t>
  </si>
  <si>
    <t>05 - Łódzki Oddział Narodowego Funduszu Zdrowia w Łodzi</t>
  </si>
  <si>
    <t>06 - Małopolski Oddział Narodowego Funduszu Zdrowia w Krakowie</t>
  </si>
  <si>
    <t>07 - Mazowiecki Oddział Narodowego Funduszu Zdrowia w Warszawie</t>
  </si>
  <si>
    <t>08 - Opolski Oddział Narodowego Funduszu Zdrowia w Opolu</t>
  </si>
  <si>
    <t>09 - Podkarpacki Oddział Narodowego Funduszu Zdrowia w Rzeszowie</t>
  </si>
  <si>
    <t>10 - Podlaski Oddział Narodowego Funduszu Zdrowia w Białymstoku</t>
  </si>
  <si>
    <t>11 - Pomorski Oddział Narodowego Funduszu Zdrowia w Gdańsku</t>
  </si>
  <si>
    <t>12 - Śląski Oddział Narodowego Funduszu Zdrowia w Katowicach</t>
  </si>
  <si>
    <t>13 - Świętokrzyski Oddział Narodowego Funduszu Zdrowia w Kielcach</t>
  </si>
  <si>
    <t>14 - Warmińsko-Mazurski Oddział Narodowego Funduszu Zdrowia w Olsztynie</t>
  </si>
  <si>
    <t>15 - Wielkopolski Oddział Narodowego Funduszu Zdrowia w Poznaniu</t>
  </si>
  <si>
    <t>16 - Zachodniopomorski Oddział Narodowego Funduszu Zdrowia w Szczecinie</t>
  </si>
  <si>
    <t>a) jestem/nie jestem* zatrudniony/a na podstawie umowy o pracę na pełen etat/część etatu* (nazwa zakładu pracy ……………………………………………………………………………………………………………)</t>
  </si>
  <si>
    <t xml:space="preserve">b) otrzymuję wynagrodzenie ze stosunku pracy większe/równe/mniejsze* niż minimalne wynagrodzenie </t>
  </si>
  <si>
    <t>c) przebywam/nie przebywam* na urlopie macierzyńskim/wychowawczym/ojcowskim/rodzicielskim*</t>
  </si>
  <si>
    <t>d) prowadzę/nie prowadzę* działalność gospodarczą, od której zobowiązany jestem odprowadzać skł. na ubezp. społ./zdrowotne* od kwoty większej/równej/mniejszej* od minimalnego wynagrodzenia</t>
  </si>
  <si>
    <t>e) niniejszej umowy wykonuję/nie wykonuję* w ramach prowadzonej działalności gospodarczej</t>
  </si>
  <si>
    <t>f) jestem/nie jestem* uczniem/uczennicą/studentem/studentką przed ukończeniem 26 lat życia</t>
  </si>
  <si>
    <t>g) jestem/nie jestem* emerytem/ką (nr decyzji …………………… O/ ZUS ………………………………)</t>
  </si>
  <si>
    <t>h) jestem/nie jestem* rencistą/ką (stopień niepełnosprawności ……………………………………………… /nr decyzji …………………………………………. O/ZUS ……………………………………………)</t>
  </si>
  <si>
    <t>i) posiadam/ nie posiadam* orzeczenie o niepełnosprawności (stopień niepełnosprawności ……………………………….……… /nr decyzji ………………………………………………………… O/ZUS ……………………………………………………………………………………………………)</t>
  </si>
  <si>
    <t>j) jestem/nie jestem* objęty/a ubezpieczeniem społecznym z tytułu umowy zlecenia u innego Zleceniodawcy (z umowy zlecenia wynagrodzenie jest większe/równe/mniejsze* od minimalnego wynagrodzenia); czas trwania umowy zlecenia: od………………………………do…………………………………</t>
  </si>
  <si>
    <t>k) jestem/nie jestem* zatrudniony/a na podstawie umowy o pracę nakładczą i w związku z tym otrzymuję wynagrodzenie większe/równe/mniejsze* niż najniższe wynagrodzenie/połowa najniższego wynagrodzenia*</t>
  </si>
  <si>
    <t>l) jestem/nie jestem* objęty/a ubezpieczeniem w KRUS</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</si>
  <si>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</si>
  <si>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</si>
  <si>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</si>
  <si>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</si>
  <si>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</si>
  <si>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</si>
  <si>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</si>
  <si>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</si>
  <si>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</si>
  <si>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</si>
  <si>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</si>
  <si>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</si>
  <si>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</si>
  <si>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</si>
  <si>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</si>
  <si>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</si>
  <si>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Status uczestnika/czki projektu w chwili przystąpienia do projektu: </t>
  </si>
  <si>
    <t>US</t>
  </si>
  <si>
    <t>KOD US</t>
  </si>
  <si>
    <t>DOLNOŚLĄSKI URZĄD SKARBOWY WE WROCŁAWIU</t>
  </si>
  <si>
    <t>0271</t>
  </si>
  <si>
    <t>DRUGI MAZOWIECKI URZĄD SKARBOWY W WARSZAWIE</t>
  </si>
  <si>
    <t>1472</t>
  </si>
  <si>
    <t>DRUGI ŚLĄSKI URZĄD SKARBOWY W BIELSKU-BIAŁEJ</t>
  </si>
  <si>
    <t>2472</t>
  </si>
  <si>
    <t>DRUGI URZĄD SKARBOWY KRAKÓW</t>
  </si>
  <si>
    <t>1228</t>
  </si>
  <si>
    <t>DRUGI URZĄD SKARBOWY ŁÓDŹ-BAŁUTY</t>
  </si>
  <si>
    <t>1009</t>
  </si>
  <si>
    <t>DRUGI URZĄD SKARBOWY ŁÓDŹ-GÓRNA</t>
  </si>
  <si>
    <t>1011</t>
  </si>
  <si>
    <t>DRUGI URZĄD SKARBOWY W BIAŁYMSTOKU</t>
  </si>
  <si>
    <t>2004</t>
  </si>
  <si>
    <t>DRUGI URZĄD SKARBOWY W BIELSKU-BIAŁEJ</t>
  </si>
  <si>
    <t>2404</t>
  </si>
  <si>
    <t>DRUGI URZĄD SKARBOWY W BYDGOSZCZY</t>
  </si>
  <si>
    <t>0405</t>
  </si>
  <si>
    <t>DRUGI URZĄD SKARBOWY W CZĘSTOCHOWIE</t>
  </si>
  <si>
    <t>2410</t>
  </si>
  <si>
    <t>DRUGI URZĄD SKARBOWY W GDAŃSKU</t>
  </si>
  <si>
    <t>2206</t>
  </si>
  <si>
    <t>DRUGI URZĄD SKARBOWY W GDYNI</t>
  </si>
  <si>
    <t>2209</t>
  </si>
  <si>
    <t>DRUGI URZĄD SKARBOWY W GLIWICACH</t>
  </si>
  <si>
    <t>2413</t>
  </si>
  <si>
    <t>DRUGI URZĄD SKARBOWY W KALISZU</t>
  </si>
  <si>
    <t>3008</t>
  </si>
  <si>
    <t>DRUGI URZĄD SKARBOWY W KATOWICACH</t>
  </si>
  <si>
    <t>2417</t>
  </si>
  <si>
    <t>DRUGI URZĄD SKARBOWY W KIELCACH</t>
  </si>
  <si>
    <t>2605</t>
  </si>
  <si>
    <t>DRUGI URZĄD SKARBOWY W KOSZALINIE</t>
  </si>
  <si>
    <t>3211</t>
  </si>
  <si>
    <t>DRUGI URZĄD SKARBOWY W LUBLINIE</t>
  </si>
  <si>
    <t>0611</t>
  </si>
  <si>
    <t>DRUGI URZĄD SKARBOWY W OPOLU</t>
  </si>
  <si>
    <t>1610</t>
  </si>
  <si>
    <t>DRUGI URZĄD SKARBOWY W RADOMIU</t>
  </si>
  <si>
    <t>1425</t>
  </si>
  <si>
    <t>DRUGI URZĄD SKARBOWY W RZESZOWIE</t>
  </si>
  <si>
    <t>1822</t>
  </si>
  <si>
    <t>DRUGI URZĄD SKARBOWY W SZCZECINIE</t>
  </si>
  <si>
    <t>3216</t>
  </si>
  <si>
    <t>DRUGI URZĄD SKARBOWY W TARNOWIE</t>
  </si>
  <si>
    <t>1224</t>
  </si>
  <si>
    <t>DRUGI URZĄD SKARBOWY W TORUNIU</t>
  </si>
  <si>
    <t>0417</t>
  </si>
  <si>
    <t>DRUGI URZĄD SKARBOWY W ZIELONEJ GÓRZE</t>
  </si>
  <si>
    <t>0809</t>
  </si>
  <si>
    <t>DRUGI URZĄD SKARBOWY WARSZAWA-ŚRÓDMIEŚCIE</t>
  </si>
  <si>
    <t>1436</t>
  </si>
  <si>
    <t>DRUGI WIELKOPOLSKI URZĄD SKARBOWY W KALISZU</t>
  </si>
  <si>
    <t>3072</t>
  </si>
  <si>
    <t>KUJAWSKO-POMORSKI URZĄD SKARBOWY W BYDGOSZCZY</t>
  </si>
  <si>
    <t>0471</t>
  </si>
  <si>
    <t>LUBELSKI URZĄD SKARBOWY W LUBLINIE</t>
  </si>
  <si>
    <t>0671</t>
  </si>
  <si>
    <t>LUBUSKI URZĄD SKARBOWY W ZIELONEJ GÓRZE</t>
  </si>
  <si>
    <t>0871</t>
  </si>
  <si>
    <t>ŁÓDZKI URZĄD SKARBOWY W ŁODZI</t>
  </si>
  <si>
    <t>1071</t>
  </si>
  <si>
    <t>MAŁOPOLSKI URZĄD SKARBOWY W KRAKOWIE</t>
  </si>
  <si>
    <t>1271</t>
  </si>
  <si>
    <t>OPOLSKI URZĄD SKARBOWY W OPOLU</t>
  </si>
  <si>
    <t>1671</t>
  </si>
  <si>
    <t>PIERWSZY MAZOWIECKI URZĄD SKARBOWY W WARSZAWIE</t>
  </si>
  <si>
    <t>1471</t>
  </si>
  <si>
    <t>PIERWSZY ŚLĄSKI URZĄD SKARBOWY W SOSNOWCU</t>
  </si>
  <si>
    <t>2471</t>
  </si>
  <si>
    <t>PIERWSZY URZĄD SKARBOWY KRAKÓW</t>
  </si>
  <si>
    <t>1207</t>
  </si>
  <si>
    <t>PIERWSZY URZĄD SKARBOWY ŁÓDŹ-BAŁUTY</t>
  </si>
  <si>
    <t>1008</t>
  </si>
  <si>
    <t>PIERWSZY URZĄD SKARBOWY ŁÓDŹ-GÓRNA</t>
  </si>
  <si>
    <t>1010</t>
  </si>
  <si>
    <t>PIERWSZY URZĄD SKARBOWY W BIAŁYMSTOKU</t>
  </si>
  <si>
    <t>2003</t>
  </si>
  <si>
    <t>PIERWSZY URZĄD SKARBOWY W BIELSKU-BIAŁEJ</t>
  </si>
  <si>
    <t>2403</t>
  </si>
  <si>
    <t>PIERWSZY URZĄD SKARBOWY W BYDGOSZCZY</t>
  </si>
  <si>
    <t>0404</t>
  </si>
  <si>
    <t>PIERWSZY URZĄD SKARBOWY W CZĘSTOCHOWIE</t>
  </si>
  <si>
    <t>2409</t>
  </si>
  <si>
    <t>PIERWSZY URZĄD SKARBOWY W GDAŃSKU</t>
  </si>
  <si>
    <t>2205</t>
  </si>
  <si>
    <t>PIERWSZY URZĄD SKARBOWY W GDYNI</t>
  </si>
  <si>
    <t>2208</t>
  </si>
  <si>
    <t>PIERWSZY URZĄD SKARBOWY W GLIWICACH</t>
  </si>
  <si>
    <t>2412</t>
  </si>
  <si>
    <t>PIERWSZY URZĄD SKARBOWY W KALISZU</t>
  </si>
  <si>
    <t>3007</t>
  </si>
  <si>
    <t>PIERWSZY URZĄD SKARBOWY W KATOWICACH</t>
  </si>
  <si>
    <t>2416</t>
  </si>
  <si>
    <t>PIERWSZY URZĄD SKARBOWY W KIELCACH</t>
  </si>
  <si>
    <t>2604</t>
  </si>
  <si>
    <t>PIERWSZY URZĄD SKARBOWY W KOSZALINIE</t>
  </si>
  <si>
    <t>3210</t>
  </si>
  <si>
    <t>PIERWSZY URZĄD SKARBOWY W LUBLINIE</t>
  </si>
  <si>
    <t>0610</t>
  </si>
  <si>
    <t>PIERWSZY URZĄD SKARBOWY W OPOLU</t>
  </si>
  <si>
    <t>1609</t>
  </si>
  <si>
    <t>PIERWSZY URZĄD SKARBOWY W POZNANIU</t>
  </si>
  <si>
    <t>3023</t>
  </si>
  <si>
    <t>PIERWSZY URZĄD SKARBOWY W RADOMIU</t>
  </si>
  <si>
    <t>1424</t>
  </si>
  <si>
    <t>PIERWSZY URZĄD SKARBOWY W RZESZOWIE</t>
  </si>
  <si>
    <t>1816</t>
  </si>
  <si>
    <t>PIERWSZY URZĄD SKARBOWY W SZCZECINIE</t>
  </si>
  <si>
    <t>3215</t>
  </si>
  <si>
    <t>PIERWSZY URZĄD SKARBOWY W TARNOWIE</t>
  </si>
  <si>
    <t>1223</t>
  </si>
  <si>
    <t>PIERWSZY URZĄD SKARBOWY W TORUNIU</t>
  </si>
  <si>
    <t>0416</t>
  </si>
  <si>
    <t>PIERWSZY URZĄD SKARBOWY W ZIELONEJ GÓRZE</t>
  </si>
  <si>
    <t>0808</t>
  </si>
  <si>
    <t>PIERWSZY URZĄD SKARBOWY WARSZAWA-ŚRÓDMIEŚCIE</t>
  </si>
  <si>
    <t>1435</t>
  </si>
  <si>
    <t>PIERWSZY URZĄD SKARBOWY WE WROCŁAWIU</t>
  </si>
  <si>
    <t>0229</t>
  </si>
  <si>
    <t>PIERWSZY WIELKOPOLSKI URZĄD SKARBOWY W POZNANIU</t>
  </si>
  <si>
    <t>3071</t>
  </si>
  <si>
    <t>PODKARPACKI URZĄD SKARBOWY W RZESZOWIE</t>
  </si>
  <si>
    <t>1871</t>
  </si>
  <si>
    <t>PODLASKI URZĄD SKARBOWY W BIAŁYMSTOKU</t>
  </si>
  <si>
    <t>2071</t>
  </si>
  <si>
    <t>POMORSKI URZĄD SKARBOWY W GDAŃSKU</t>
  </si>
  <si>
    <t>2271</t>
  </si>
  <si>
    <t>ŚWIĘTOKRZYSKI URZĄD SKARBOWY W KIELCACH</t>
  </si>
  <si>
    <t>2671</t>
  </si>
  <si>
    <t>TRZECI MAZOWIECKI URZĄD SKARBOWY W RADOMIU</t>
  </si>
  <si>
    <t>1473</t>
  </si>
  <si>
    <t>TRZECI URZĄD SKARBOWY W BYDGOSZCZY</t>
  </si>
  <si>
    <t>0406</t>
  </si>
  <si>
    <t>TRZECI URZĄD SKARBOWY W GDAŃSKU</t>
  </si>
  <si>
    <t>2207</t>
  </si>
  <si>
    <t>TRZECI URZĄD SKARBOWY W LUBLINIE</t>
  </si>
  <si>
    <t>0612</t>
  </si>
  <si>
    <t>TRZECI URZĄD SKARBOWY W SZCZECINIE</t>
  </si>
  <si>
    <t>3217</t>
  </si>
  <si>
    <t>TRZECI URZĄD SKARBOWY WARSZAWA-ŚRÓDMIEŚCIE</t>
  </si>
  <si>
    <t>1449</t>
  </si>
  <si>
    <t>URZĄD SKARBOWY KRAKÓW-KROWODRZA</t>
  </si>
  <si>
    <t>1208</t>
  </si>
  <si>
    <t>URZĄD SKARBOWY KRAKÓW-NOWA HUTA</t>
  </si>
  <si>
    <t>1209</t>
  </si>
  <si>
    <t>URZĄD SKARBOWY KRAKÓW-PODGÓRZE</t>
  </si>
  <si>
    <t>1210</t>
  </si>
  <si>
    <t>URZĄD SKARBOWY KRAKÓW-PRĄDNIK</t>
  </si>
  <si>
    <t>1211</t>
  </si>
  <si>
    <t>URZĄD SKARBOWY KRAKÓW-STARE MIASTO</t>
  </si>
  <si>
    <t>1212</t>
  </si>
  <si>
    <t>URZĄD SKARBOWY KRAKÓW-ŚRÓDMIEŚCIE</t>
  </si>
  <si>
    <t>1213</t>
  </si>
  <si>
    <t>URZĄD SKARBOWY ŁÓDŹ-POLESIE</t>
  </si>
  <si>
    <t>1012</t>
  </si>
  <si>
    <t>URZĄD SKARBOWY ŁÓDŹ-ŚRÓDMIEŚCIE</t>
  </si>
  <si>
    <t>1013</t>
  </si>
  <si>
    <t>URZĄD SKARBOWY ŁÓDŹ-WIDZEW</t>
  </si>
  <si>
    <t>1014</t>
  </si>
  <si>
    <t>URZĄD SKARBOWY POZNAŃ-GRUNWALD</t>
  </si>
  <si>
    <t>3020</t>
  </si>
  <si>
    <t>URZĄD SKARBOWY POZNAŃ-JEŻYCE</t>
  </si>
  <si>
    <t>3021</t>
  </si>
  <si>
    <t>URZĄD SKARBOWY POZNAŃ-NOWE MIASTO</t>
  </si>
  <si>
    <t>3022</t>
  </si>
  <si>
    <t>URZĄD SKARBOWY POZNAŃ-WILDA</t>
  </si>
  <si>
    <t>3026</t>
  </si>
  <si>
    <t>URZĄD SKARBOWY POZNAŃ-WINOGRADY</t>
  </si>
  <si>
    <t>3025</t>
  </si>
  <si>
    <t>URZĄD SKARBOWY W ALEKSANDROWIE KUJAWSKIM</t>
  </si>
  <si>
    <t>0402</t>
  </si>
  <si>
    <t>URZĄD SKARBOWY W AUGUSTOWIE</t>
  </si>
  <si>
    <t>2002</t>
  </si>
  <si>
    <t>URZĄD SKARBOWY W BARTOSZYCACH</t>
  </si>
  <si>
    <t>2802</t>
  </si>
  <si>
    <t>URZĄD SKARBOWY W BEŁCHATOWIE</t>
  </si>
  <si>
    <t>1002</t>
  </si>
  <si>
    <t>URZĄD SKARBOWY W BĘDZINIE</t>
  </si>
  <si>
    <t>2402</t>
  </si>
  <si>
    <t>URZĄD SKARBOWY W BIAŁEJ PODLASKIEJ</t>
  </si>
  <si>
    <t>0602</t>
  </si>
  <si>
    <t>URZĄD SKARBOWY W BIAŁOBRZEGACH</t>
  </si>
  <si>
    <t>1402</t>
  </si>
  <si>
    <t>URZĄD SKARBOWY W BIAŁOGARDZIE</t>
  </si>
  <si>
    <t>3202</t>
  </si>
  <si>
    <t>URZĄD SKARBOWY W BIELSKU PODLASKIM</t>
  </si>
  <si>
    <t>2005</t>
  </si>
  <si>
    <t>URZĄD SKARBOWY W BIŁGORAJU</t>
  </si>
  <si>
    <t>0603</t>
  </si>
  <si>
    <t>URZĄD SKARBOWY W BOCHNI</t>
  </si>
  <si>
    <t>1202</t>
  </si>
  <si>
    <t>URZĄD SKARBOWY W BOLESŁAWCU</t>
  </si>
  <si>
    <t>0202</t>
  </si>
  <si>
    <t>URZĄD SKARBOWY W BRANIEWIE</t>
  </si>
  <si>
    <t>2803</t>
  </si>
  <si>
    <t>URZĄD SKARBOWY W BRODNICY</t>
  </si>
  <si>
    <t>0403</t>
  </si>
  <si>
    <t>URZĄD SKARBOWY W BRZEGU</t>
  </si>
  <si>
    <t>1602</t>
  </si>
  <si>
    <t>URZĄD SKARBOWY W BRZESKU</t>
  </si>
  <si>
    <t>1203</t>
  </si>
  <si>
    <t>URZĄD SKARBOWY W BRZEZINACH</t>
  </si>
  <si>
    <t>1003</t>
  </si>
  <si>
    <t>URZĄD SKARBOWY W BRZOZOWIE</t>
  </si>
  <si>
    <t>1802</t>
  </si>
  <si>
    <t>URZĄD SKARBOWY W BUSKU-ZDROJU</t>
  </si>
  <si>
    <t>2602</t>
  </si>
  <si>
    <t>URZĄD SKARBOWY W BYSTRZYCY KŁODZKIEJ</t>
  </si>
  <si>
    <t>0203</t>
  </si>
  <si>
    <t>URZĄD SKARBOWY W BYTOMIU</t>
  </si>
  <si>
    <t>2405</t>
  </si>
  <si>
    <t>URZĄD SKARBOWY W BYTOWIE</t>
  </si>
  <si>
    <t>2202</t>
  </si>
  <si>
    <t>URZĄD SKARBOWY W CHEŁMIE</t>
  </si>
  <si>
    <t>0604</t>
  </si>
  <si>
    <t>URZĄD SKARBOWY W CHEŁMNIE</t>
  </si>
  <si>
    <t>0407</t>
  </si>
  <si>
    <t>URZĄD SKARBOWY W CHODZIEŻY</t>
  </si>
  <si>
    <t>3037</t>
  </si>
  <si>
    <t>URZĄD SKARBOWY W CHOJNICACH</t>
  </si>
  <si>
    <t>2203</t>
  </si>
  <si>
    <t>URZĄD SKARBOWY W CHORZOWIE</t>
  </si>
  <si>
    <t>2406</t>
  </si>
  <si>
    <t>URZĄD SKARBOWY W CHOSZCZNIE</t>
  </si>
  <si>
    <t>3203</t>
  </si>
  <si>
    <t>URZĄD SKARBOWY W CHRZANOWIE</t>
  </si>
  <si>
    <t>1204</t>
  </si>
  <si>
    <t>URZĄD SKARBOWY W CIECHANOWIE</t>
  </si>
  <si>
    <t>1403</t>
  </si>
  <si>
    <t>URZĄD SKARBOWY W CIESZYNIE</t>
  </si>
  <si>
    <t>2407</t>
  </si>
  <si>
    <t>URZĄD SKARBOWY W CZARNKOWIE</t>
  </si>
  <si>
    <t>3002</t>
  </si>
  <si>
    <t>URZĄD SKARBOWY W CZECHOWICACH-DZIEDZICACH</t>
  </si>
  <si>
    <t>2408</t>
  </si>
  <si>
    <t>URZĄD SKARBOWY W CZŁUCHOWIE</t>
  </si>
  <si>
    <t>2204</t>
  </si>
  <si>
    <t>URZĄD SKARBOWY W DĄBROWIE GÓRNICZEJ</t>
  </si>
  <si>
    <t>2411</t>
  </si>
  <si>
    <t>URZĄD SKARBOWY W DĄBROWIE TARNOWSKIEJ</t>
  </si>
  <si>
    <t>1205</t>
  </si>
  <si>
    <t>URZĄD SKARBOWY W DĘBICY</t>
  </si>
  <si>
    <t>1803</t>
  </si>
  <si>
    <t>URZĄD SKARBOWY W DRAWSKU POMORSKIM</t>
  </si>
  <si>
    <t>3204</t>
  </si>
  <si>
    <t>URZĄD SKARBOWY W DREZDENKU</t>
  </si>
  <si>
    <t>0812</t>
  </si>
  <si>
    <t>URZĄD SKARBOWY W DZIAŁDOWIE</t>
  </si>
  <si>
    <t>2804</t>
  </si>
  <si>
    <t>URZĄD SKARBOWY W DZIERŻONIOWIE</t>
  </si>
  <si>
    <t>0204</t>
  </si>
  <si>
    <t>URZĄD SKARBOWY W ELBLĄGU</t>
  </si>
  <si>
    <t>2805</t>
  </si>
  <si>
    <t>URZĄD SKARBOWY W EŁKU</t>
  </si>
  <si>
    <t>2806</t>
  </si>
  <si>
    <t>URZĄD SKARBOWY W GARWOLINIE</t>
  </si>
  <si>
    <t>1404</t>
  </si>
  <si>
    <t>URZĄD SKARBOWY W GIŻYCKU</t>
  </si>
  <si>
    <t>2807</t>
  </si>
  <si>
    <t>URZĄD SKARBOWY W GŁOGOWIE</t>
  </si>
  <si>
    <t>0205</t>
  </si>
  <si>
    <t>URZĄD SKARBOWY W GŁOWNIE</t>
  </si>
  <si>
    <t>1004</t>
  </si>
  <si>
    <t>URZĄD SKARBOWY W GŁUBCZYCACH</t>
  </si>
  <si>
    <t>1603</t>
  </si>
  <si>
    <t>URZĄD SKARBOWY W GNIEŹNIE</t>
  </si>
  <si>
    <t>3003</t>
  </si>
  <si>
    <t>URZĄD SKARBOWY W GOLENIOWIE</t>
  </si>
  <si>
    <t>3205</t>
  </si>
  <si>
    <t>URZĄD SKARBOWY W GOLUBIU-DOBRZYNIU</t>
  </si>
  <si>
    <t>0422</t>
  </si>
  <si>
    <t>URZĄD SKARBOWY W GORLICACH</t>
  </si>
  <si>
    <t>1206</t>
  </si>
  <si>
    <t>URZĄD SKARBOWY W GORZOWIE WIELKOPOLSKIM</t>
  </si>
  <si>
    <t>0802</t>
  </si>
  <si>
    <t>URZĄD SKARBOWY W GOSTYNINIE</t>
  </si>
  <si>
    <t>1405</t>
  </si>
  <si>
    <t>URZĄD SKARBOWY W GOSTYNIU</t>
  </si>
  <si>
    <t>3004</t>
  </si>
  <si>
    <t>URZĄD SKARBOWY W GÓRZE</t>
  </si>
  <si>
    <t>0233</t>
  </si>
  <si>
    <t>URZĄD SKARBOWY W GRAJEWIE</t>
  </si>
  <si>
    <t>2006</t>
  </si>
  <si>
    <t>URZĄD SKARBOWY W GRODZISKU MAZOWIECKIM</t>
  </si>
  <si>
    <t>1406</t>
  </si>
  <si>
    <t>URZĄD SKARBOWY W GRODZISKU WIELKOPOLSKIM</t>
  </si>
  <si>
    <t>3005</t>
  </si>
  <si>
    <t>URZĄD SKARBOWY W GRÓJCU</t>
  </si>
  <si>
    <t>1407</t>
  </si>
  <si>
    <t>URZĄD SKARBOWY W GRUDZIĄDZU</t>
  </si>
  <si>
    <t>0408</t>
  </si>
  <si>
    <t>URZĄD SKARBOWY W GRYFICACH</t>
  </si>
  <si>
    <t>3206</t>
  </si>
  <si>
    <t>URZĄD SKARBOWY W GRYFINIE</t>
  </si>
  <si>
    <t>3207</t>
  </si>
  <si>
    <t>URZĄD SKARBOWY W HAJNÓWCE</t>
  </si>
  <si>
    <t>2015</t>
  </si>
  <si>
    <t>URZĄD SKARBOWY W HRUBIESZOWIE</t>
  </si>
  <si>
    <t>0605</t>
  </si>
  <si>
    <t>URZĄD SKARBOWY W IŁAWIE</t>
  </si>
  <si>
    <t>2808</t>
  </si>
  <si>
    <t>URZĄD SKARBOWY W INOWROCŁAWIU</t>
  </si>
  <si>
    <t>0409</t>
  </si>
  <si>
    <t>URZĄD SKARBOWY W JANOWIE LUBELSKIM</t>
  </si>
  <si>
    <t>0606</t>
  </si>
  <si>
    <t>URZĄD SKARBOWY W JAROCINIE</t>
  </si>
  <si>
    <t>3006</t>
  </si>
  <si>
    <t>URZĄD SKARBOWY W JAROSŁAWIU</t>
  </si>
  <si>
    <t>1804</t>
  </si>
  <si>
    <t>URZĄD SKARBOWY W JASTRZĘBIU-ZDROJU</t>
  </si>
  <si>
    <t>2414</t>
  </si>
  <si>
    <t>URZĄD SKARBOWY W JAŚLE</t>
  </si>
  <si>
    <t>1805</t>
  </si>
  <si>
    <t>URZĄD SKARBOWY W JAWORZE</t>
  </si>
  <si>
    <t>0206</t>
  </si>
  <si>
    <t>URZĄD SKARBOWY W JAWORZNIE</t>
  </si>
  <si>
    <t>2415</t>
  </si>
  <si>
    <t>URZĄD SKARBOWY W JELENIEJ GÓRZE</t>
  </si>
  <si>
    <t>0207</t>
  </si>
  <si>
    <t>URZĄD SKARBOWY W JĘDRZEJOWIE</t>
  </si>
  <si>
    <t>2603</t>
  </si>
  <si>
    <t>URZĄD SKARBOWY W KAMIENIU POMORSKIM</t>
  </si>
  <si>
    <t>3208</t>
  </si>
  <si>
    <t>URZĄD SKARBOWY W KAMIENNEJ GÓRZE</t>
  </si>
  <si>
    <t>0208</t>
  </si>
  <si>
    <t>URZĄD SKARBOWY W KARTUZACH</t>
  </si>
  <si>
    <t>2210</t>
  </si>
  <si>
    <t>URZĄD SKARBOWY W KAZIMIERZY WIELKIEJ</t>
  </si>
  <si>
    <t>2614</t>
  </si>
  <si>
    <t>URZĄD SKARBOWY W KĘDZIERZYNIE-KOŹLU</t>
  </si>
  <si>
    <t>1604</t>
  </si>
  <si>
    <t>URZĄD SKARBOWY W KĘPNIE</t>
  </si>
  <si>
    <t>3009</t>
  </si>
  <si>
    <t>URZĄD SKARBOWY W KĘTRZYNIE</t>
  </si>
  <si>
    <t>2809</t>
  </si>
  <si>
    <t>URZĄD SKARBOWY W KLUCZBORKU</t>
  </si>
  <si>
    <t>1605</t>
  </si>
  <si>
    <t>URZĄD SKARBOWY W KŁOBUCKU</t>
  </si>
  <si>
    <t>2418</t>
  </si>
  <si>
    <t>URZĄD SKARBOWY W KŁODZKU</t>
  </si>
  <si>
    <t>0209</t>
  </si>
  <si>
    <t>URZĄD SKARBOWY W KOLBUSZOWEJ</t>
  </si>
  <si>
    <t>1806</t>
  </si>
  <si>
    <t>URZĄD SKARBOWY W KOLE</t>
  </si>
  <si>
    <t>3010</t>
  </si>
  <si>
    <t>URZĄD SKARBOWY W KOLNIE</t>
  </si>
  <si>
    <t>2007</t>
  </si>
  <si>
    <t>URZĄD SKARBOWY W KOŁOBRZEGU</t>
  </si>
  <si>
    <t>3209</t>
  </si>
  <si>
    <t>URZĄD SKARBOWY W KONINIE</t>
  </si>
  <si>
    <t>3011</t>
  </si>
  <si>
    <t>URZĄD SKARBOWY W KOŃSKICH</t>
  </si>
  <si>
    <t>2606</t>
  </si>
  <si>
    <t>URZĄD SKARBOWY W KOŚCIANIE</t>
  </si>
  <si>
    <t>3012</t>
  </si>
  <si>
    <t>URZĄD SKARBOWY W KOŚCIERZYNIE</t>
  </si>
  <si>
    <t>2211</t>
  </si>
  <si>
    <t>URZĄD SKARBOWY W KOZIENICACH</t>
  </si>
  <si>
    <t>1408</t>
  </si>
  <si>
    <t>URZĄD SKARBOWY W KRAPKOWICACH</t>
  </si>
  <si>
    <t>1613</t>
  </si>
  <si>
    <t>URZĄD SKARBOWY W KRASNYMSTAWIE</t>
  </si>
  <si>
    <t>0607</t>
  </si>
  <si>
    <t>URZĄD SKARBOWY W KRAŚNIKU</t>
  </si>
  <si>
    <t>0608</t>
  </si>
  <si>
    <t>URZĄD SKARBOWY W KROŚNIE</t>
  </si>
  <si>
    <t>1807</t>
  </si>
  <si>
    <t>URZĄD SKARBOWY W KROŚNIE ODRZAŃSKIM</t>
  </si>
  <si>
    <t>0803</t>
  </si>
  <si>
    <t>URZĄD SKARBOWY W KROTOSZYNIE</t>
  </si>
  <si>
    <t>3013</t>
  </si>
  <si>
    <t>URZĄD SKARBOWY W KUTNIE</t>
  </si>
  <si>
    <t>1005</t>
  </si>
  <si>
    <t>URZĄD SKARBOWY W KWIDZYNIE</t>
  </si>
  <si>
    <t>2212</t>
  </si>
  <si>
    <t>URZĄD SKARBOWY W LEGIONOWIE</t>
  </si>
  <si>
    <t>1409</t>
  </si>
  <si>
    <t>URZĄD SKARBOWY W LEGNICY</t>
  </si>
  <si>
    <t>0210</t>
  </si>
  <si>
    <t>URZĄD SKARBOWY W LESKU</t>
  </si>
  <si>
    <t>1808</t>
  </si>
  <si>
    <t>URZĄD SKARBOWY W LESZNIE</t>
  </si>
  <si>
    <t>3014</t>
  </si>
  <si>
    <t>URZĄD SKARBOWY W LEŻAJSKU</t>
  </si>
  <si>
    <t>1809</t>
  </si>
  <si>
    <t>URZĄD SKARBOWY W LĘBORKU</t>
  </si>
  <si>
    <t>2213</t>
  </si>
  <si>
    <t>URZĄD SKARBOWY W LIMANOWEJ</t>
  </si>
  <si>
    <t>1214</t>
  </si>
  <si>
    <t>URZĄD SKARBOWY W LIPNIE</t>
  </si>
  <si>
    <t>0410</t>
  </si>
  <si>
    <t>URZĄD SKARBOWY W LIPSKU</t>
  </si>
  <si>
    <t>1447</t>
  </si>
  <si>
    <t>URZĄD SKARBOWY W LUBACZOWIE</t>
  </si>
  <si>
    <t>1810</t>
  </si>
  <si>
    <t>URZĄD SKARBOWY W LUBANIU</t>
  </si>
  <si>
    <t>0211</t>
  </si>
  <si>
    <t>URZĄD SKARBOWY W LUBARTOWIE</t>
  </si>
  <si>
    <t>0609</t>
  </si>
  <si>
    <t>URZĄD SKARBOWY W LUBINIE</t>
  </si>
  <si>
    <t>0212</t>
  </si>
  <si>
    <t>URZĄD SKARBOWY W LUBLIŃCU</t>
  </si>
  <si>
    <t>2419</t>
  </si>
  <si>
    <t>URZĄD SKARBOWY W LWÓWKU ŚLĄSKIM</t>
  </si>
  <si>
    <t>0213</t>
  </si>
  <si>
    <t>URZĄD SKARBOWY W ŁAŃCUCIE</t>
  </si>
  <si>
    <t>1811</t>
  </si>
  <si>
    <t>URZĄD SKARBOWY W ŁASKU</t>
  </si>
  <si>
    <t>1006</t>
  </si>
  <si>
    <t>URZĄD SKARBOWY W ŁĘCZNEJ</t>
  </si>
  <si>
    <t>0621</t>
  </si>
  <si>
    <t>URZĄD SKARBOWY W ŁĘCZYCY</t>
  </si>
  <si>
    <t>1028</t>
  </si>
  <si>
    <t>URZĄD SKARBOWY W ŁOMŻY</t>
  </si>
  <si>
    <t>2008</t>
  </si>
  <si>
    <t>URZĄD SKARBOWY W ŁOSICACH</t>
  </si>
  <si>
    <t>1410</t>
  </si>
  <si>
    <t>URZĄD SKARBOWY W ŁOWICZU</t>
  </si>
  <si>
    <t>1007</t>
  </si>
  <si>
    <t>URZĄD SKARBOWY W ŁUKOWIE</t>
  </si>
  <si>
    <t>0613</t>
  </si>
  <si>
    <t>URZĄD SKARBOWY W MAKOWIE MAZOWIECKIM</t>
  </si>
  <si>
    <t>1411</t>
  </si>
  <si>
    <t>URZĄD SKARBOWY W MALBORKU</t>
  </si>
  <si>
    <t>2214</t>
  </si>
  <si>
    <t>URZĄD SKARBOWY W MIECHOWIE</t>
  </si>
  <si>
    <t>1215</t>
  </si>
  <si>
    <t>URZĄD SKARBOWY W MIELCU</t>
  </si>
  <si>
    <t>1812</t>
  </si>
  <si>
    <t>URZĄD SKARBOWY W MIĘDZYCHODZIE</t>
  </si>
  <si>
    <t>3015</t>
  </si>
  <si>
    <t>URZĄD SKARBOWY W MIĘDZYRZECZU</t>
  </si>
  <si>
    <t>0804</t>
  </si>
  <si>
    <t>URZĄD SKARBOWY W MIKOŁOWIE</t>
  </si>
  <si>
    <t>2420</t>
  </si>
  <si>
    <t>URZĄD SKARBOWY W MILICZU</t>
  </si>
  <si>
    <t>0214</t>
  </si>
  <si>
    <t>URZĄD SKARBOWY W MIŃSKU MAZOWIECKIM</t>
  </si>
  <si>
    <t>1412</t>
  </si>
  <si>
    <t>URZĄD SKARBOWY W MŁAWIE</t>
  </si>
  <si>
    <t>1413</t>
  </si>
  <si>
    <t>URZĄD SKARBOWY W MOGILNIE</t>
  </si>
  <si>
    <t>0411</t>
  </si>
  <si>
    <t>URZĄD SKARBOWY W MOŃKACH</t>
  </si>
  <si>
    <t>2009</t>
  </si>
  <si>
    <t>URZĄD SKARBOWY W MYSŁOWICACH</t>
  </si>
  <si>
    <t>2421</t>
  </si>
  <si>
    <t>URZĄD SKARBOWY W MYSZKOWIE</t>
  </si>
  <si>
    <t>2422</t>
  </si>
  <si>
    <t>URZĄD SKARBOWY W MYŚLENICACH</t>
  </si>
  <si>
    <t>1216</t>
  </si>
  <si>
    <t>URZĄD SKARBOWY W MYŚLIBORZU</t>
  </si>
  <si>
    <t>3212</t>
  </si>
  <si>
    <t>URZĄD SKARBOWY W NAKLE NAD NOTECIĄ</t>
  </si>
  <si>
    <t>0412</t>
  </si>
  <si>
    <t>URZĄD SKARBOWY W NAMYSŁOWIE</t>
  </si>
  <si>
    <t>1606</t>
  </si>
  <si>
    <t>URZĄD SKARBOWY W NIDZICY</t>
  </si>
  <si>
    <t>2810</t>
  </si>
  <si>
    <t>URZĄD SKARBOWY W NISKU</t>
  </si>
  <si>
    <t>1823</t>
  </si>
  <si>
    <t>URZĄD SKARBOWY W NOWEJ RUDZIE</t>
  </si>
  <si>
    <t>0215</t>
  </si>
  <si>
    <t>URZĄD SKARBOWY W NOWEJ SOLI</t>
  </si>
  <si>
    <t>0805</t>
  </si>
  <si>
    <t>URZĄD SKARBOWY W NOWYM DWORZE MAZOWIECKIM</t>
  </si>
  <si>
    <t>1414</t>
  </si>
  <si>
    <t>URZĄD SKARBOWY W NOWYM MIEŚCIE LUBAWSKIM</t>
  </si>
  <si>
    <t>2811</t>
  </si>
  <si>
    <t>URZĄD SKARBOWY W NOWYM SĄCZU</t>
  </si>
  <si>
    <t>1217</t>
  </si>
  <si>
    <t>URZĄD SKARBOWY W NOWYM TARGU</t>
  </si>
  <si>
    <t>1218</t>
  </si>
  <si>
    <t>URZĄD SKARBOWY W NOWYM TOMYŚLU</t>
  </si>
  <si>
    <t>3016</t>
  </si>
  <si>
    <t>URZĄD SKARBOWY W NYSIE</t>
  </si>
  <si>
    <t>1607</t>
  </si>
  <si>
    <t>URZĄD SKARBOWY W OBORNIKACH</t>
  </si>
  <si>
    <t>3038</t>
  </si>
  <si>
    <t>URZĄD SKARBOWY W OLECKU</t>
  </si>
  <si>
    <t>2812</t>
  </si>
  <si>
    <t>URZĄD SKARBOWY W OLEŚNICY</t>
  </si>
  <si>
    <t>0216</t>
  </si>
  <si>
    <t>URZĄD SKARBOWY W OLEŚNIE</t>
  </si>
  <si>
    <t>1608</t>
  </si>
  <si>
    <t>URZĄD SKARBOWY W OLKUSZU</t>
  </si>
  <si>
    <t>1219</t>
  </si>
  <si>
    <t>URZĄD SKARBOWY W OLSZTYNIE</t>
  </si>
  <si>
    <t>2813</t>
  </si>
  <si>
    <t>URZĄD SKARBOWY W OŁAWIE</t>
  </si>
  <si>
    <t>0217</t>
  </si>
  <si>
    <t>URZĄD SKARBOWY W OPATOWIE</t>
  </si>
  <si>
    <t>2607</t>
  </si>
  <si>
    <t>URZĄD SKARBOWY W OPOCZNIE</t>
  </si>
  <si>
    <t>1015</t>
  </si>
  <si>
    <t>URZĄD SKARBOWY W OPOLU LUBELSKIM</t>
  </si>
  <si>
    <t>0614</t>
  </si>
  <si>
    <t>URZĄD SKARBOWY W OSTROŁĘCE</t>
  </si>
  <si>
    <t>1415</t>
  </si>
  <si>
    <t>URZĄD SKARBOWY W OSTROWCU ŚWIĘTOKRZYSKIM</t>
  </si>
  <si>
    <t>2608</t>
  </si>
  <si>
    <t>URZĄD SKARBOWY W OSTROWI MAZOWIECKIEJ</t>
  </si>
  <si>
    <t>1416</t>
  </si>
  <si>
    <t>URZĄD SKARBOWY W OSTROWIE WIELKOPOLSKIM</t>
  </si>
  <si>
    <t>3017</t>
  </si>
  <si>
    <t>URZĄD SKARBOWY W OSTRÓDZIE</t>
  </si>
  <si>
    <t>2814</t>
  </si>
  <si>
    <t>URZĄD SKARBOWY W OSTRZESZOWIE</t>
  </si>
  <si>
    <t>3018</t>
  </si>
  <si>
    <t>URZĄD SKARBOWY W OŚWIĘCIMIU</t>
  </si>
  <si>
    <t>1220</t>
  </si>
  <si>
    <t>URZĄD SKARBOWY W OTWOCKU</t>
  </si>
  <si>
    <t>1417</t>
  </si>
  <si>
    <t>URZĄD SKARBOWY W PABIANICACH</t>
  </si>
  <si>
    <t>1016</t>
  </si>
  <si>
    <t>URZĄD SKARBOWY W PAJĘCZNIE</t>
  </si>
  <si>
    <t>1029</t>
  </si>
  <si>
    <t>URZĄD SKARBOWY W PARCZEWIE</t>
  </si>
  <si>
    <t>0615</t>
  </si>
  <si>
    <t>URZĄD SKARBOWY W PIASECZNIE</t>
  </si>
  <si>
    <t>1418</t>
  </si>
  <si>
    <t>URZĄD SKARBOWY W PIEKARACH ŚLĄSKICH</t>
  </si>
  <si>
    <t>2423</t>
  </si>
  <si>
    <t>URZĄD SKARBOWY W PILE</t>
  </si>
  <si>
    <t>3019</t>
  </si>
  <si>
    <t>URZĄD SKARBOWY W PIŃCZOWIE</t>
  </si>
  <si>
    <t>2609</t>
  </si>
  <si>
    <t>URZĄD SKARBOWY W PIOTRKOWIE TRYBUNALSKIM</t>
  </si>
  <si>
    <t>1017</t>
  </si>
  <si>
    <t>URZĄD SKARBOWY W PISZU</t>
  </si>
  <si>
    <t>2815</t>
  </si>
  <si>
    <t>URZĄD SKARBOWY W PLESZEWIE</t>
  </si>
  <si>
    <t>3039</t>
  </si>
  <si>
    <t>URZĄD SKARBOWY W PŁOCKU</t>
  </si>
  <si>
    <t>1419</t>
  </si>
  <si>
    <t>URZĄD SKARBOWY W PŁOŃSKU</t>
  </si>
  <si>
    <t>1420</t>
  </si>
  <si>
    <t>URZĄD SKARBOWY W PODDĘBICACH</t>
  </si>
  <si>
    <t>1018</t>
  </si>
  <si>
    <t>URZĄD SKARBOWY W POLKOWICACH</t>
  </si>
  <si>
    <t>0234</t>
  </si>
  <si>
    <t>URZĄD SKARBOWY W PROSZOWICACH</t>
  </si>
  <si>
    <t>1221</t>
  </si>
  <si>
    <t>URZĄD SKARBOWY W PRUDNIKU</t>
  </si>
  <si>
    <t>1611</t>
  </si>
  <si>
    <t>URZĄD SKARBOWY W PRUSZCZU GDAŃSKIM</t>
  </si>
  <si>
    <t>2221</t>
  </si>
  <si>
    <t>URZĄD SKARBOWY W PRUSZKOWIE</t>
  </si>
  <si>
    <t>1421</t>
  </si>
  <si>
    <t>URZĄD SKARBOWY W PRZASNYSZU</t>
  </si>
  <si>
    <t>1422</t>
  </si>
  <si>
    <t>URZĄD SKARBOWY W PRZEMYŚLU</t>
  </si>
  <si>
    <t>1813</t>
  </si>
  <si>
    <t>URZĄD SKARBOWY W PRZEWORSKU</t>
  </si>
  <si>
    <t>1814</t>
  </si>
  <si>
    <t>URZĄD SKARBOWY W PRZYSUSZE</t>
  </si>
  <si>
    <t>1448</t>
  </si>
  <si>
    <t>URZĄD SKARBOWY W PSZCZYNIE</t>
  </si>
  <si>
    <t>2424</t>
  </si>
  <si>
    <t>URZĄD SKARBOWY W PUCKU</t>
  </si>
  <si>
    <t>2215</t>
  </si>
  <si>
    <t>URZĄD SKARBOWY W PUŁAWACH</t>
  </si>
  <si>
    <t>0616</t>
  </si>
  <si>
    <t>URZĄD SKARBOWY W PUŁTUSKU</t>
  </si>
  <si>
    <t>1423</t>
  </si>
  <si>
    <t>URZĄD SKARBOWY W PYRZYCACH</t>
  </si>
  <si>
    <t>3213</t>
  </si>
  <si>
    <t>URZĄD SKARBOWY W RACIBORZU</t>
  </si>
  <si>
    <t>2425</t>
  </si>
  <si>
    <t>URZĄD SKARBOWY W RADOMSKU</t>
  </si>
  <si>
    <t>1019</t>
  </si>
  <si>
    <t>URZĄD SKARBOWY W RADZIEJOWIE</t>
  </si>
  <si>
    <t>0413</t>
  </si>
  <si>
    <t>URZĄD SKARBOWY W RADZYNIU PODLASKIM</t>
  </si>
  <si>
    <t>0617</t>
  </si>
  <si>
    <t>URZĄD SKARBOWY W RAWICZU</t>
  </si>
  <si>
    <t>3027</t>
  </si>
  <si>
    <t>URZĄD SKARBOWY W RAWIE MAZOWIECKIEJ</t>
  </si>
  <si>
    <t>1020</t>
  </si>
  <si>
    <t>URZĄD SKARBOWY W ROPCZYCACH</t>
  </si>
  <si>
    <t>1815</t>
  </si>
  <si>
    <t>URZĄD SKARBOWY W RUDZIE ŚLĄSKIEJ</t>
  </si>
  <si>
    <t>2426</t>
  </si>
  <si>
    <t>URZĄD SKARBOWY W RYBNIKU</t>
  </si>
  <si>
    <t>2427</t>
  </si>
  <si>
    <t>URZĄD SKARBOWY W RYKACH</t>
  </si>
  <si>
    <t>0622</t>
  </si>
  <si>
    <t>URZĄD SKARBOWY W RYPINIE</t>
  </si>
  <si>
    <t>0414</t>
  </si>
  <si>
    <t>URZĄD SKARBOWY W SANDOMIERZU</t>
  </si>
  <si>
    <t>2610</t>
  </si>
  <si>
    <t>URZĄD SKARBOWY W SANOKU</t>
  </si>
  <si>
    <t>1817</t>
  </si>
  <si>
    <t>URZĄD SKARBOWY W SĘPÓLNIE KRAJEŃSKIM</t>
  </si>
  <si>
    <t>0423</t>
  </si>
  <si>
    <t>URZĄD SKARBOWY W SIEDLCACH</t>
  </si>
  <si>
    <t>1426</t>
  </si>
  <si>
    <t>URZĄD SKARBOWY W SIEMIANOWICACH ŚLĄSKICH</t>
  </si>
  <si>
    <t>2428</t>
  </si>
  <si>
    <t>URZĄD SKARBOWY W SIEMIATYCZACH</t>
  </si>
  <si>
    <t>2010</t>
  </si>
  <si>
    <t>URZĄD SKARBOWY W SIERADZU</t>
  </si>
  <si>
    <t>1021</t>
  </si>
  <si>
    <t>URZĄD SKARBOWY W SIERPCU</t>
  </si>
  <si>
    <t>1427</t>
  </si>
  <si>
    <t>URZĄD SKARBOWY W SKARŻYSKU-KAMIENNEJ</t>
  </si>
  <si>
    <t>2611</t>
  </si>
  <si>
    <t>URZĄD SKARBOWY W SKIERNIEWICACH</t>
  </si>
  <si>
    <t>1022</t>
  </si>
  <si>
    <t>URZĄD SKARBOWY W SŁUBICACH</t>
  </si>
  <si>
    <t>0806</t>
  </si>
  <si>
    <t>URZĄD SKARBOWY W SŁUPCY</t>
  </si>
  <si>
    <t>3028</t>
  </si>
  <si>
    <t>URZĄD SKARBOWY W SŁUPSKU</t>
  </si>
  <si>
    <t>2216</t>
  </si>
  <si>
    <t>URZĄD SKARBOWY W SOCHACZEWIE</t>
  </si>
  <si>
    <t>1428</t>
  </si>
  <si>
    <t>URZĄD SKARBOWY W SOKOŁOWIE PODLASKIM</t>
  </si>
  <si>
    <t>1429</t>
  </si>
  <si>
    <t>URZĄD SKARBOWY W SOKÓŁCE</t>
  </si>
  <si>
    <t>2011</t>
  </si>
  <si>
    <t>URZĄD SKARBOWY W SOPOCIE</t>
  </si>
  <si>
    <t>2217</t>
  </si>
  <si>
    <t>URZĄD SKARBOWY W SOSNOWCU</t>
  </si>
  <si>
    <t>2429</t>
  </si>
  <si>
    <t>URZĄD SKARBOWY W STALOWEJ WOLI</t>
  </si>
  <si>
    <t>1818</t>
  </si>
  <si>
    <t>URZĄD SKARBOWY W STARACHOWICACH</t>
  </si>
  <si>
    <t>2612</t>
  </si>
  <si>
    <t>URZĄD SKARBOWY W STARGARDZIE SZCZECIŃSKIM</t>
  </si>
  <si>
    <t>3214</t>
  </si>
  <si>
    <t>URZĄD SKARBOWY W STAROGARDZIE GDAŃSKIM</t>
  </si>
  <si>
    <t>2218</t>
  </si>
  <si>
    <t>URZĄD SKARBOWY W STASZOWIE</t>
  </si>
  <si>
    <t>2613</t>
  </si>
  <si>
    <t>URZĄD SKARBOWY W STRZELCACH OPOLSKICH</t>
  </si>
  <si>
    <t>1612</t>
  </si>
  <si>
    <t>URZĄD SKARBOWY W STRZELINIE</t>
  </si>
  <si>
    <t>0218</t>
  </si>
  <si>
    <t>URZĄD SKARBOWY W STRZYŻOWIE</t>
  </si>
  <si>
    <t>1819</t>
  </si>
  <si>
    <t>URZĄD SKARBOWY W SUCHEJ BESKIDZKIEJ</t>
  </si>
  <si>
    <t>1222</t>
  </si>
  <si>
    <t>URZĄD SKARBOWY W SULĘCINIE</t>
  </si>
  <si>
    <t>0813</t>
  </si>
  <si>
    <t>URZĄD SKARBOWY W SUWAŁKACH</t>
  </si>
  <si>
    <t>2012</t>
  </si>
  <si>
    <t>URZĄD SKARBOWY W SZAMOTUŁACH</t>
  </si>
  <si>
    <t>3029</t>
  </si>
  <si>
    <t>URZĄD SKARBOWY W SZCZECINKU</t>
  </si>
  <si>
    <t>3218</t>
  </si>
  <si>
    <t>URZĄD SKARBOWY W SZCZYTNIE</t>
  </si>
  <si>
    <t>2816</t>
  </si>
  <si>
    <t>URZĄD SKARBOWY W SZYDŁOWCU</t>
  </si>
  <si>
    <t>1430</t>
  </si>
  <si>
    <t>URZĄD SKARBOWY W ŚREMIE</t>
  </si>
  <si>
    <t>3030</t>
  </si>
  <si>
    <t>URZĄD SKARBOWY W ŚRODZIE ŚLĄSKIEJ</t>
  </si>
  <si>
    <t>0219</t>
  </si>
  <si>
    <t>URZĄD SKARBOWY W ŚRODZIE WIELKOPOLSKIEJ</t>
  </si>
  <si>
    <t>3031</t>
  </si>
  <si>
    <t>URZĄD SKARBOWY W ŚWIDNICY</t>
  </si>
  <si>
    <t>0220</t>
  </si>
  <si>
    <t>URZĄD SKARBOWY W ŚWIEBODZINIE</t>
  </si>
  <si>
    <t>0807</t>
  </si>
  <si>
    <t>URZĄD SKARBOWY W ŚWIECIU</t>
  </si>
  <si>
    <t>0415</t>
  </si>
  <si>
    <t>URZĄD SKARBOWY W ŚWINOUJŚCIU</t>
  </si>
  <si>
    <t>3219</t>
  </si>
  <si>
    <t>URZĄD SKARBOWY W TARNOBRZEGU</t>
  </si>
  <si>
    <t>1820</t>
  </si>
  <si>
    <t>URZĄD SKARBOWY W TARNOWSKICH GÓRACH</t>
  </si>
  <si>
    <t>2430</t>
  </si>
  <si>
    <t>URZĄD SKARBOWY W TCZEWIE</t>
  </si>
  <si>
    <t>2219</t>
  </si>
  <si>
    <t>URZĄD SKARBOWY W TOMASZOWIE LUBELSKIM</t>
  </si>
  <si>
    <t>0618</t>
  </si>
  <si>
    <t>URZĄD SKARBOWY W TOMASZOWIE MAZOWIECKIM</t>
  </si>
  <si>
    <t>1023</t>
  </si>
  <si>
    <t>URZĄD SKARBOWY W TRZEBNICY</t>
  </si>
  <si>
    <t>0221</t>
  </si>
  <si>
    <t>URZĄD SKARBOWY W TUCHOLI</t>
  </si>
  <si>
    <t>0418</t>
  </si>
  <si>
    <t>URZĄD SKARBOWY W TURKU</t>
  </si>
  <si>
    <t>3032</t>
  </si>
  <si>
    <t>URZĄD SKARBOWY W TYCHACH</t>
  </si>
  <si>
    <t>2431</t>
  </si>
  <si>
    <t>URZĄD SKARBOWY W USTRZYKACH DOLNYCH</t>
  </si>
  <si>
    <t>1821</t>
  </si>
  <si>
    <t>URZĄD SKARBOWY W WADOWICACH</t>
  </si>
  <si>
    <t>1225</t>
  </si>
  <si>
    <t>URZĄD SKARBOWY W WAŁBRZYCHU</t>
  </si>
  <si>
    <t>0222</t>
  </si>
  <si>
    <t>URZĄD SKARBOWY W WAŁCZU</t>
  </si>
  <si>
    <t>3220</t>
  </si>
  <si>
    <t>URZĄD SKARBOWY W WĄBRZEŹNIE</t>
  </si>
  <si>
    <t>0419</t>
  </si>
  <si>
    <t>URZĄD SKARBOWY W WĄGROWCU</t>
  </si>
  <si>
    <t>3033</t>
  </si>
  <si>
    <t>URZĄD SKARBOWY W WEJHEROWIE</t>
  </si>
  <si>
    <t>2220</t>
  </si>
  <si>
    <t>URZĄD SKARBOWY W WĘGROWIE</t>
  </si>
  <si>
    <t>1441</t>
  </si>
  <si>
    <t>URZĄD SKARBOWY W WIELICZCE</t>
  </si>
  <si>
    <t>1226</t>
  </si>
  <si>
    <t>URZĄD SKARBOWY W WIELUNIU</t>
  </si>
  <si>
    <t>1024</t>
  </si>
  <si>
    <t>URZĄD SKARBOWY W WIERUSZOWIE</t>
  </si>
  <si>
    <t>1027</t>
  </si>
  <si>
    <t>URZĄD SKARBOWY W WODZISŁAWIU ŚLĄSKIM</t>
  </si>
  <si>
    <t>2432</t>
  </si>
  <si>
    <t>URZĄD SKARBOWY W WOLSZTYNIE</t>
  </si>
  <si>
    <t>3034</t>
  </si>
  <si>
    <t>URZĄD SKARBOWY W WOŁOMINIE</t>
  </si>
  <si>
    <t>1442</t>
  </si>
  <si>
    <t>URZĄD SKARBOWY W WOŁOWIE</t>
  </si>
  <si>
    <t>0223</t>
  </si>
  <si>
    <t>URZĄD SKARBOWY W WYSOKIEM MAZOWIECKIEM</t>
  </si>
  <si>
    <t>2013</t>
  </si>
  <si>
    <t>URZĄD SKARBOWY W WYSZKOWIE</t>
  </si>
  <si>
    <t>1443</t>
  </si>
  <si>
    <t>URZĄD SKARBOWY W ZABRZU</t>
  </si>
  <si>
    <t>2433</t>
  </si>
  <si>
    <t>URZĄD SKARBOWY W ZAKOPANEM</t>
  </si>
  <si>
    <t>1227</t>
  </si>
  <si>
    <t>URZĄD SKARBOWY W ZAMBROWIE</t>
  </si>
  <si>
    <t>2014</t>
  </si>
  <si>
    <t>URZĄD SKARBOWY W ZAMOŚCIU</t>
  </si>
  <si>
    <t>0620</t>
  </si>
  <si>
    <t>URZĄD SKARBOWY W ZAWIERCIU</t>
  </si>
  <si>
    <t>2434</t>
  </si>
  <si>
    <t>URZĄD SKARBOWY W ZĄBKOWICACH ŚLĄSKICH</t>
  </si>
  <si>
    <t>0230</t>
  </si>
  <si>
    <t>URZĄD SKARBOWY W ZDUŃSKIEJ WOLI</t>
  </si>
  <si>
    <t>1025</t>
  </si>
  <si>
    <t>URZĄD SKARBOWY W ZGIERZU</t>
  </si>
  <si>
    <t>1026</t>
  </si>
  <si>
    <t>URZĄD SKARBOWY W ZGORZELCU</t>
  </si>
  <si>
    <t>0231</t>
  </si>
  <si>
    <t>URZĄD SKARBOWY W ZŁOTORYI</t>
  </si>
  <si>
    <t>0232</t>
  </si>
  <si>
    <t>URZĄD SKARBOWY W ZŁOTOWIE</t>
  </si>
  <si>
    <t>3036</t>
  </si>
  <si>
    <t>URZĄD SKARBOWY W ZWOLENIU</t>
  </si>
  <si>
    <t>1444</t>
  </si>
  <si>
    <t>URZĄD SKARBOWY W ŻAGANIU</t>
  </si>
  <si>
    <t>0810</t>
  </si>
  <si>
    <t>URZĄD SKARBOWY W ŻARACH</t>
  </si>
  <si>
    <t>0811</t>
  </si>
  <si>
    <t>URZĄD SKARBOWY W ŻNINIE</t>
  </si>
  <si>
    <t>0421</t>
  </si>
  <si>
    <t>URZĄD SKARBOWY W ŻORACH</t>
  </si>
  <si>
    <t>2435</t>
  </si>
  <si>
    <t>URZĄD SKARBOWY W ŻUROMINIE</t>
  </si>
  <si>
    <t>1445</t>
  </si>
  <si>
    <t>URZĄD SKARBOWY W ŻYRARDOWIE</t>
  </si>
  <si>
    <t>1446</t>
  </si>
  <si>
    <t>URZĄD SKARBOWY W ŻYWCU</t>
  </si>
  <si>
    <t>2436</t>
  </si>
  <si>
    <t>URZĄD SKARBOWY WARSZAWA-BEMOWO</t>
  </si>
  <si>
    <t>1431</t>
  </si>
  <si>
    <t>URZĄD SKARBOWY WARSZAWA-BIELANY</t>
  </si>
  <si>
    <t>1432</t>
  </si>
  <si>
    <t>URZĄD SKARBOWY WARSZAWA-MOKOTÓW</t>
  </si>
  <si>
    <t>1433</t>
  </si>
  <si>
    <t>URZĄD SKARBOWY WARSZAWA-PRAGA</t>
  </si>
  <si>
    <t>1434</t>
  </si>
  <si>
    <t>URZĄD SKARBOWY WARSZAWA-TARGÓWEK</t>
  </si>
  <si>
    <t>1437</t>
  </si>
  <si>
    <t>URZĄD SKARBOWY WARSZAWA-URSYNÓW</t>
  </si>
  <si>
    <t>1438</t>
  </si>
  <si>
    <t>URZĄD SKARBOWY WARSZAWA-WAWER</t>
  </si>
  <si>
    <t>1439</t>
  </si>
  <si>
    <t>URZĄD SKARBOWY WARSZAWA-WOLA</t>
  </si>
  <si>
    <t>1440</t>
  </si>
  <si>
    <t>URZĄD SKARBOWY WE WŁOCŁAWKU</t>
  </si>
  <si>
    <t>0420</t>
  </si>
  <si>
    <t>URZĄD SKARBOWY WE WŁODAWIE</t>
  </si>
  <si>
    <t>0619</t>
  </si>
  <si>
    <t>URZĄD SKARBOWY WE WŁOSZCZOWIE</t>
  </si>
  <si>
    <t>2615</t>
  </si>
  <si>
    <t>URZĄD SKARBOWY WE WRZEŚNI</t>
  </si>
  <si>
    <t>3035</t>
  </si>
  <si>
    <t>URZĄD SKARBOWY WE WSCHOWIE</t>
  </si>
  <si>
    <t>0814</t>
  </si>
  <si>
    <t>URZĄD SKARBOWY WROCŁAW-FABRYCZNA</t>
  </si>
  <si>
    <t>0224</t>
  </si>
  <si>
    <t>URZĄD SKARBOWY WROCŁAW-KRZYKI</t>
  </si>
  <si>
    <t>0225</t>
  </si>
  <si>
    <t>URZĄD SKARBOWY WROCŁAW-PSIE POLE</t>
  </si>
  <si>
    <t>0226</t>
  </si>
  <si>
    <t>URZĄD SKARBOWY WROCŁAW-STARE MIASTO</t>
  </si>
  <si>
    <t>0227</t>
  </si>
  <si>
    <t>URZĄD SKARBOWY WROCŁAW-ŚRÓDMIEŚCIE</t>
  </si>
  <si>
    <t>0228</t>
  </si>
  <si>
    <t>WARMIŃSKO-MAZURSKI URZĄD SKARBOWY W OLSZTYNIE</t>
  </si>
  <si>
    <t>2871</t>
  </si>
  <si>
    <t>ZACHODNIOPOMORSKI URZĄD SKARBOWY W SZCZECINIE</t>
  </si>
  <si>
    <t>3271</t>
  </si>
  <si>
    <t>Kod Kraju</t>
  </si>
  <si>
    <t>andorskie</t>
  </si>
  <si>
    <t>AD</t>
  </si>
  <si>
    <t>Zjednoczone Emiraty Arabskie</t>
  </si>
  <si>
    <t>AE</t>
  </si>
  <si>
    <t>afgańskie</t>
  </si>
  <si>
    <t>AF</t>
  </si>
  <si>
    <t>antiguańskie</t>
  </si>
  <si>
    <t>AG</t>
  </si>
  <si>
    <t>anguillijski</t>
  </si>
  <si>
    <t>AI</t>
  </si>
  <si>
    <t>albańskie</t>
  </si>
  <si>
    <t>AL</t>
  </si>
  <si>
    <t>armeńskie</t>
  </si>
  <si>
    <t>AM</t>
  </si>
  <si>
    <t>holenderskie</t>
  </si>
  <si>
    <t>angolskie</t>
  </si>
  <si>
    <t>AO</t>
  </si>
  <si>
    <t>Antarktyka</t>
  </si>
  <si>
    <t>AQ</t>
  </si>
  <si>
    <t>argentyńskie</t>
  </si>
  <si>
    <t>AR</t>
  </si>
  <si>
    <t>samoańskie</t>
  </si>
  <si>
    <t>AS</t>
  </si>
  <si>
    <t>austriackie</t>
  </si>
  <si>
    <t>AT</t>
  </si>
  <si>
    <t>australijskie</t>
  </si>
  <si>
    <t>AU</t>
  </si>
  <si>
    <t>arubańskie</t>
  </si>
  <si>
    <t>AW</t>
  </si>
  <si>
    <t>azerbejdżańskie</t>
  </si>
  <si>
    <t>AZ</t>
  </si>
  <si>
    <t>bośniackie</t>
  </si>
  <si>
    <t>BA</t>
  </si>
  <si>
    <t>barbadoskie</t>
  </si>
  <si>
    <t>BB</t>
  </si>
  <si>
    <t>bangladeskie</t>
  </si>
  <si>
    <t>BD</t>
  </si>
  <si>
    <t>belgijskie</t>
  </si>
  <si>
    <t>BE</t>
  </si>
  <si>
    <t>burkińskie</t>
  </si>
  <si>
    <t>BF</t>
  </si>
  <si>
    <t>bułgarskie</t>
  </si>
  <si>
    <t>BG</t>
  </si>
  <si>
    <t>bahrajńskie</t>
  </si>
  <si>
    <t>BH</t>
  </si>
  <si>
    <t>burundyjskie</t>
  </si>
  <si>
    <t>BI</t>
  </si>
  <si>
    <t>benińskie</t>
  </si>
  <si>
    <t>BJ</t>
  </si>
  <si>
    <t>bermudzkie</t>
  </si>
  <si>
    <t>BM</t>
  </si>
  <si>
    <t>brunejskie</t>
  </si>
  <si>
    <t>BN</t>
  </si>
  <si>
    <t>boliwijskie</t>
  </si>
  <si>
    <t>BO</t>
  </si>
  <si>
    <t>brazylijskie</t>
  </si>
  <si>
    <t>BR</t>
  </si>
  <si>
    <t>bahamskie</t>
  </si>
  <si>
    <t>BS</t>
  </si>
  <si>
    <t>bhutański</t>
  </si>
  <si>
    <t>BT</t>
  </si>
  <si>
    <t>Bouvet Inseln</t>
  </si>
  <si>
    <t>BV</t>
  </si>
  <si>
    <t>botswańskie</t>
  </si>
  <si>
    <t>BW</t>
  </si>
  <si>
    <t>białoruskie</t>
  </si>
  <si>
    <t>BY</t>
  </si>
  <si>
    <t>belizeńskie</t>
  </si>
  <si>
    <t>BZ</t>
  </si>
  <si>
    <t>kanadyjskie</t>
  </si>
  <si>
    <t>CA</t>
  </si>
  <si>
    <t>kongijskie</t>
  </si>
  <si>
    <t>środkowoafrykańskie</t>
  </si>
  <si>
    <t>CF</t>
  </si>
  <si>
    <t>CG</t>
  </si>
  <si>
    <t>szwajcarskie</t>
  </si>
  <si>
    <t>CH</t>
  </si>
  <si>
    <t>Wyb. Kości Sł.</t>
  </si>
  <si>
    <t>CI</t>
  </si>
  <si>
    <t>Wyspy Cooka</t>
  </si>
  <si>
    <t>CK</t>
  </si>
  <si>
    <t>chilijskie</t>
  </si>
  <si>
    <t>CL</t>
  </si>
  <si>
    <t>kameruńskie</t>
  </si>
  <si>
    <t>CM</t>
  </si>
  <si>
    <t>chińskie</t>
  </si>
  <si>
    <t>CN</t>
  </si>
  <si>
    <t>kolumbijskie</t>
  </si>
  <si>
    <t>CO</t>
  </si>
  <si>
    <t>kostarykańskie</t>
  </si>
  <si>
    <t>CR</t>
  </si>
  <si>
    <t>kubańskie</t>
  </si>
  <si>
    <t>CU</t>
  </si>
  <si>
    <t>Ziel. Przylądka</t>
  </si>
  <si>
    <t>CV</t>
  </si>
  <si>
    <t>cypryjskie</t>
  </si>
  <si>
    <t>CY</t>
  </si>
  <si>
    <t>czeskie</t>
  </si>
  <si>
    <t>CZ</t>
  </si>
  <si>
    <t>niemieckie</t>
  </si>
  <si>
    <t>DE</t>
  </si>
  <si>
    <t>dżibucki</t>
  </si>
  <si>
    <t>DJ</t>
  </si>
  <si>
    <t>duńskie</t>
  </si>
  <si>
    <t>DK</t>
  </si>
  <si>
    <t>dominickie</t>
  </si>
  <si>
    <t>DM</t>
  </si>
  <si>
    <t>dominikańskie</t>
  </si>
  <si>
    <t>DO</t>
  </si>
  <si>
    <t>algierskie</t>
  </si>
  <si>
    <t>DZ</t>
  </si>
  <si>
    <t>ekwadorskie</t>
  </si>
  <si>
    <t>EC</t>
  </si>
  <si>
    <t>estońskie</t>
  </si>
  <si>
    <t>EE</t>
  </si>
  <si>
    <t>egipskie</t>
  </si>
  <si>
    <t>EG</t>
  </si>
  <si>
    <t>francuskie</t>
  </si>
  <si>
    <t>erytrejskie</t>
  </si>
  <si>
    <t>ER</t>
  </si>
  <si>
    <t>hiszpańskie</t>
  </si>
  <si>
    <t>ES</t>
  </si>
  <si>
    <t>etiopskie</t>
  </si>
  <si>
    <t>ET</t>
  </si>
  <si>
    <t>fińskie</t>
  </si>
  <si>
    <t>FI</t>
  </si>
  <si>
    <t>fidżyjskie</t>
  </si>
  <si>
    <t>FJ</t>
  </si>
  <si>
    <t>brytyjskie</t>
  </si>
  <si>
    <t>mikronezyjskie</t>
  </si>
  <si>
    <t>FM</t>
  </si>
  <si>
    <t>FR</t>
  </si>
  <si>
    <t>gabońskie</t>
  </si>
  <si>
    <t>GA</t>
  </si>
  <si>
    <t>GB</t>
  </si>
  <si>
    <t>grenadyjskie</t>
  </si>
  <si>
    <t>GD</t>
  </si>
  <si>
    <t>gruzińskie</t>
  </si>
  <si>
    <t>GE</t>
  </si>
  <si>
    <t>ghańskie</t>
  </si>
  <si>
    <t>GH</t>
  </si>
  <si>
    <t>gibraltarskie</t>
  </si>
  <si>
    <t>GI</t>
  </si>
  <si>
    <t>gambijskie</t>
  </si>
  <si>
    <t>GM</t>
  </si>
  <si>
    <t>gwinejskie</t>
  </si>
  <si>
    <t>GN</t>
  </si>
  <si>
    <t>Gwinea Równikowa</t>
  </si>
  <si>
    <t>GQ</t>
  </si>
  <si>
    <t>greckie</t>
  </si>
  <si>
    <t>GR</t>
  </si>
  <si>
    <t>Płd. Georgia</t>
  </si>
  <si>
    <t>GS</t>
  </si>
  <si>
    <t>gwatemalskie</t>
  </si>
  <si>
    <t>GT</t>
  </si>
  <si>
    <t>amerykańskie</t>
  </si>
  <si>
    <t>gwinea bissau</t>
  </si>
  <si>
    <t>GW</t>
  </si>
  <si>
    <t>gujańskie</t>
  </si>
  <si>
    <t>GY</t>
  </si>
  <si>
    <t>Hongkong</t>
  </si>
  <si>
    <t>HK</t>
  </si>
  <si>
    <t>Wysp Heard i McDonald</t>
  </si>
  <si>
    <t>HM</t>
  </si>
  <si>
    <t>honduraskie</t>
  </si>
  <si>
    <t>HN</t>
  </si>
  <si>
    <t>chorwackie</t>
  </si>
  <si>
    <t>HR</t>
  </si>
  <si>
    <t>haitańskie</t>
  </si>
  <si>
    <t>HT</t>
  </si>
  <si>
    <t>węgierskie</t>
  </si>
  <si>
    <t>HU</t>
  </si>
  <si>
    <t>indonezyjskie</t>
  </si>
  <si>
    <t>ID</t>
  </si>
  <si>
    <t>irlandzkie</t>
  </si>
  <si>
    <t>IE</t>
  </si>
  <si>
    <t>izraelskie</t>
  </si>
  <si>
    <t>IL</t>
  </si>
  <si>
    <t>hinduskie</t>
  </si>
  <si>
    <t>IN</t>
  </si>
  <si>
    <t>irackie</t>
  </si>
  <si>
    <t>IQ</t>
  </si>
  <si>
    <t>irańskie</t>
  </si>
  <si>
    <t>IR</t>
  </si>
  <si>
    <t>islandzkie</t>
  </si>
  <si>
    <t>IS</t>
  </si>
  <si>
    <t>włoskie</t>
  </si>
  <si>
    <t>IT</t>
  </si>
  <si>
    <t>jamajskie</t>
  </si>
  <si>
    <t>JM</t>
  </si>
  <si>
    <t>jordańskie</t>
  </si>
  <si>
    <t>JO</t>
  </si>
  <si>
    <t>japońskie</t>
  </si>
  <si>
    <t>JP</t>
  </si>
  <si>
    <t>kenijskie</t>
  </si>
  <si>
    <t>KE</t>
  </si>
  <si>
    <t>kirgiskie</t>
  </si>
  <si>
    <t>KG</t>
  </si>
  <si>
    <t>kambodżańskie</t>
  </si>
  <si>
    <t>KH</t>
  </si>
  <si>
    <t>kiribackie</t>
  </si>
  <si>
    <t>KI</t>
  </si>
  <si>
    <t>komorskie</t>
  </si>
  <si>
    <t>KM</t>
  </si>
  <si>
    <t>St. Kitts and Nevis</t>
  </si>
  <si>
    <t>KN</t>
  </si>
  <si>
    <t>kuwejckie</t>
  </si>
  <si>
    <t>KW</t>
  </si>
  <si>
    <t>kazachstańskie</t>
  </si>
  <si>
    <t>KZ</t>
  </si>
  <si>
    <t>laotańskie</t>
  </si>
  <si>
    <t>LA</t>
  </si>
  <si>
    <t>libańskie</t>
  </si>
  <si>
    <t>LB</t>
  </si>
  <si>
    <t>Saint Lucia</t>
  </si>
  <si>
    <t>LC</t>
  </si>
  <si>
    <t>lichtenstein</t>
  </si>
  <si>
    <t>LI</t>
  </si>
  <si>
    <t>Sri Lanka</t>
  </si>
  <si>
    <t>LK</t>
  </si>
  <si>
    <t>liberyjskie</t>
  </si>
  <si>
    <t>LR</t>
  </si>
  <si>
    <t>sotyjski</t>
  </si>
  <si>
    <t>LS</t>
  </si>
  <si>
    <t>litewskie</t>
  </si>
  <si>
    <t>LT</t>
  </si>
  <si>
    <t>luksemburdzkie</t>
  </si>
  <si>
    <t>LU</t>
  </si>
  <si>
    <t>łotewskie</t>
  </si>
  <si>
    <t>LV</t>
  </si>
  <si>
    <t>libijskie</t>
  </si>
  <si>
    <t>LY</t>
  </si>
  <si>
    <t>marokańskie</t>
  </si>
  <si>
    <t>MA</t>
  </si>
  <si>
    <t>monakijskie</t>
  </si>
  <si>
    <t>MC</t>
  </si>
  <si>
    <t>mołdawskie</t>
  </si>
  <si>
    <t>MD</t>
  </si>
  <si>
    <t>serbski/czarnogórski</t>
  </si>
  <si>
    <t>ME</t>
  </si>
  <si>
    <t>madagaskarskie</t>
  </si>
  <si>
    <t>MG</t>
  </si>
  <si>
    <t>wysp Marshalla</t>
  </si>
  <si>
    <t>MH</t>
  </si>
  <si>
    <t>macedońskie</t>
  </si>
  <si>
    <t>MK</t>
  </si>
  <si>
    <t>malijskie</t>
  </si>
  <si>
    <t>ML</t>
  </si>
  <si>
    <t>Myanmar</t>
  </si>
  <si>
    <t>MM</t>
  </si>
  <si>
    <t>mongolskie</t>
  </si>
  <si>
    <t>MN</t>
  </si>
  <si>
    <t>portugalskie</t>
  </si>
  <si>
    <t>mariańskie</t>
  </si>
  <si>
    <t>MP</t>
  </si>
  <si>
    <t>mauretańskie</t>
  </si>
  <si>
    <t>MR</t>
  </si>
  <si>
    <t>Montserrat</t>
  </si>
  <si>
    <t>MS</t>
  </si>
  <si>
    <t>maltańskie</t>
  </si>
  <si>
    <t>MT</t>
  </si>
  <si>
    <t>maurytyjskie</t>
  </si>
  <si>
    <t>MU</t>
  </si>
  <si>
    <t>malediwskie</t>
  </si>
  <si>
    <t>MV</t>
  </si>
  <si>
    <t>malawijskie</t>
  </si>
  <si>
    <t>MW</t>
  </si>
  <si>
    <t>meksykańskie</t>
  </si>
  <si>
    <t>MX</t>
  </si>
  <si>
    <t>malezyjskie</t>
  </si>
  <si>
    <t>MY</t>
  </si>
  <si>
    <t>mozambickie</t>
  </si>
  <si>
    <t>MZ</t>
  </si>
  <si>
    <t>namibijskie</t>
  </si>
  <si>
    <t>NA</t>
  </si>
  <si>
    <t>nigerskie</t>
  </si>
  <si>
    <t>NE</t>
  </si>
  <si>
    <t>Wysp Norfolk</t>
  </si>
  <si>
    <t>NF</t>
  </si>
  <si>
    <t>nigeryjskie</t>
  </si>
  <si>
    <t>NG</t>
  </si>
  <si>
    <t>nikaraguańskie</t>
  </si>
  <si>
    <t>NI</t>
  </si>
  <si>
    <t>NL</t>
  </si>
  <si>
    <t>norweskie</t>
  </si>
  <si>
    <t>NO</t>
  </si>
  <si>
    <t>nepalskie</t>
  </si>
  <si>
    <t>NP</t>
  </si>
  <si>
    <t>naurańskie</t>
  </si>
  <si>
    <t>NR</t>
  </si>
  <si>
    <t>Wyspy Niue</t>
  </si>
  <si>
    <t>NU</t>
  </si>
  <si>
    <t>nowozelandzkie</t>
  </si>
  <si>
    <t>NZ</t>
  </si>
  <si>
    <t>omańskie</t>
  </si>
  <si>
    <t>OM</t>
  </si>
  <si>
    <t>panamskie</t>
  </si>
  <si>
    <t>PA</t>
  </si>
  <si>
    <t>peruwiańskie</t>
  </si>
  <si>
    <t>PE</t>
  </si>
  <si>
    <t>papuańskie</t>
  </si>
  <si>
    <t>PG</t>
  </si>
  <si>
    <t>filipińskie</t>
  </si>
  <si>
    <t>PH</t>
  </si>
  <si>
    <t>pakistańskie</t>
  </si>
  <si>
    <t>PK</t>
  </si>
  <si>
    <t>polskie</t>
  </si>
  <si>
    <t>PL</t>
  </si>
  <si>
    <t>palestyńskie</t>
  </si>
  <si>
    <t>PS</t>
  </si>
  <si>
    <t>PT</t>
  </si>
  <si>
    <t>palau</t>
  </si>
  <si>
    <t>PW</t>
  </si>
  <si>
    <t>paragwajskie</t>
  </si>
  <si>
    <t>PY</t>
  </si>
  <si>
    <t>katarskie</t>
  </si>
  <si>
    <t>QA</t>
  </si>
  <si>
    <t>rumuńskie</t>
  </si>
  <si>
    <t>RO</t>
  </si>
  <si>
    <t>serbski</t>
  </si>
  <si>
    <t>RS</t>
  </si>
  <si>
    <t>rosyjskie</t>
  </si>
  <si>
    <t>RU</t>
  </si>
  <si>
    <t>ruandyjskie</t>
  </si>
  <si>
    <t>RW</t>
  </si>
  <si>
    <t>saudyjskie</t>
  </si>
  <si>
    <t>SA</t>
  </si>
  <si>
    <t>salomońskie</t>
  </si>
  <si>
    <t>SB</t>
  </si>
  <si>
    <t>seszelskie</t>
  </si>
  <si>
    <t>SC</t>
  </si>
  <si>
    <t>sudańskie</t>
  </si>
  <si>
    <t>SD</t>
  </si>
  <si>
    <t>szwedzkie</t>
  </si>
  <si>
    <t>SE</t>
  </si>
  <si>
    <t>signapurskie</t>
  </si>
  <si>
    <t>SG</t>
  </si>
  <si>
    <t>Św. Helena</t>
  </si>
  <si>
    <t>SH</t>
  </si>
  <si>
    <t>słoweńskie</t>
  </si>
  <si>
    <t>SI</t>
  </si>
  <si>
    <t>słowackie</t>
  </si>
  <si>
    <t>SK</t>
  </si>
  <si>
    <t>sierraleońskie</t>
  </si>
  <si>
    <t>SL</t>
  </si>
  <si>
    <t>San Marino</t>
  </si>
  <si>
    <t>SM</t>
  </si>
  <si>
    <t>senegalskie</t>
  </si>
  <si>
    <t>SN</t>
  </si>
  <si>
    <t>somalijskie</t>
  </si>
  <si>
    <t>SO</t>
  </si>
  <si>
    <t>surinamskie</t>
  </si>
  <si>
    <t>SR</t>
  </si>
  <si>
    <t>santomeiskie</t>
  </si>
  <si>
    <t>ST</t>
  </si>
  <si>
    <t>salwadorskie</t>
  </si>
  <si>
    <t>SV</t>
  </si>
  <si>
    <t>syryjskie</t>
  </si>
  <si>
    <t>SY</t>
  </si>
  <si>
    <t>suazkie</t>
  </si>
  <si>
    <t>SZ</t>
  </si>
  <si>
    <t>wysp Turks i Caicos</t>
  </si>
  <si>
    <t>TC</t>
  </si>
  <si>
    <t>czadzkie</t>
  </si>
  <si>
    <t>TD</t>
  </si>
  <si>
    <t>togijskie</t>
  </si>
  <si>
    <t>TG</t>
  </si>
  <si>
    <t>tajlandzkie</t>
  </si>
  <si>
    <t>TH</t>
  </si>
  <si>
    <t>tadżyckie</t>
  </si>
  <si>
    <t>TJ</t>
  </si>
  <si>
    <t>Wyspy Tokelau</t>
  </si>
  <si>
    <t>TK</t>
  </si>
  <si>
    <t>turkmeńskie</t>
  </si>
  <si>
    <t>TM</t>
  </si>
  <si>
    <t>tunezyjskie</t>
  </si>
  <si>
    <t>TN</t>
  </si>
  <si>
    <t>tongijskie</t>
  </si>
  <si>
    <t>TO</t>
  </si>
  <si>
    <t>wschodniotimorskie</t>
  </si>
  <si>
    <t>TP</t>
  </si>
  <si>
    <t>tureckie</t>
  </si>
  <si>
    <t>TR</t>
  </si>
  <si>
    <t>Trinidad &amp; Tobago</t>
  </si>
  <si>
    <t>TT</t>
  </si>
  <si>
    <t>tuwalskie</t>
  </si>
  <si>
    <t>TV</t>
  </si>
  <si>
    <t>tajwańskie</t>
  </si>
  <si>
    <t>TW</t>
  </si>
  <si>
    <t>tanzańskie</t>
  </si>
  <si>
    <t>TZ</t>
  </si>
  <si>
    <t>ukraińskie</t>
  </si>
  <si>
    <t>UA</t>
  </si>
  <si>
    <t>ugandzkie</t>
  </si>
  <si>
    <t>UG</t>
  </si>
  <si>
    <t>urugwajskie</t>
  </si>
  <si>
    <t>UY</t>
  </si>
  <si>
    <t>uzbeckie</t>
  </si>
  <si>
    <t>UZ</t>
  </si>
  <si>
    <t>wysp Św. Wincenta</t>
  </si>
  <si>
    <t>VC</t>
  </si>
  <si>
    <t>wenezuelskie</t>
  </si>
  <si>
    <t>VE</t>
  </si>
  <si>
    <t>wietnamskie</t>
  </si>
  <si>
    <t>VN</t>
  </si>
  <si>
    <t>vanuatu</t>
  </si>
  <si>
    <t>VU</t>
  </si>
  <si>
    <t>Wysp Wallis i Futuna</t>
  </si>
  <si>
    <t>WF</t>
  </si>
  <si>
    <t>jemeńskie</t>
  </si>
  <si>
    <t>YE</t>
  </si>
  <si>
    <t>południowoafrykańskie</t>
  </si>
  <si>
    <t>ZA</t>
  </si>
  <si>
    <t>zambijskie</t>
  </si>
  <si>
    <t>ZM</t>
  </si>
  <si>
    <t>Zimbabwe</t>
  </si>
  <si>
    <t>ZW</t>
  </si>
  <si>
    <t>Obywatelstwo (wybierz z listy)</t>
  </si>
  <si>
    <t>Nazwa Urzędu Skarbowego, do którego jest odprowadzana zaliczka na podatek dochodowy (wybierz z listy)</t>
  </si>
  <si>
    <t>x</t>
  </si>
  <si>
    <t>Wyższa Szkoła Bankowa we Wrocławiu, ul. Fabryczna 29-31, 53-609 Wrocław</t>
  </si>
  <si>
    <t xml:space="preserve">Szkoła </t>
  </si>
  <si>
    <t>Adres</t>
  </si>
  <si>
    <t>PO</t>
  </si>
  <si>
    <t>WR</t>
  </si>
  <si>
    <t>Wyższa Szkoła Bankowa w Poznaniu, ul. Powstańców Wielkopolskich 5, 61-895 Poznań</t>
  </si>
  <si>
    <t>Wyższa Szkoła Bankowa w Toruniu, ul. Młodzieżowa 31a, 87-100 Toruń</t>
  </si>
  <si>
    <t>Adres zameldowania</t>
  </si>
  <si>
    <t>Dane kontaktowe (adres zamieszkania)</t>
  </si>
  <si>
    <t>Adres zameldowania = adres zamieszkania (T/N)</t>
  </si>
  <si>
    <t>StażOd</t>
  </si>
  <si>
    <t>StażDo</t>
  </si>
  <si>
    <t>CzyZgZKier</t>
  </si>
  <si>
    <t>Jelenia Góra</t>
  </si>
  <si>
    <t>Legnica</t>
  </si>
  <si>
    <t>Wrocław</t>
  </si>
  <si>
    <t>Wałbrzych</t>
  </si>
  <si>
    <t>Bydgoszcz</t>
  </si>
  <si>
    <t>Grudziądz</t>
  </si>
  <si>
    <t>Toruń</t>
  </si>
  <si>
    <t>Włocławek</t>
  </si>
  <si>
    <t>Biała Podlaska</t>
  </si>
  <si>
    <t>Chełm</t>
  </si>
  <si>
    <t>Lublin</t>
  </si>
  <si>
    <t>Zamość</t>
  </si>
  <si>
    <t>Gorzów Wielkopolski</t>
  </si>
  <si>
    <t>Zielona Góra</t>
  </si>
  <si>
    <t>Łódź</t>
  </si>
  <si>
    <t>Piotrków Trybunalski</t>
  </si>
  <si>
    <t>Skierniewice</t>
  </si>
  <si>
    <t>Kraków</t>
  </si>
  <si>
    <t>Nowy Sącz</t>
  </si>
  <si>
    <t>Tarnów</t>
  </si>
  <si>
    <t>Ostrołęka</t>
  </si>
  <si>
    <t>Płock</t>
  </si>
  <si>
    <t>Radom</t>
  </si>
  <si>
    <t>Siedlce</t>
  </si>
  <si>
    <t>Warszawa</t>
  </si>
  <si>
    <t>Opole</t>
  </si>
  <si>
    <t>Krosno</t>
  </si>
  <si>
    <t>Przemyśl</t>
  </si>
  <si>
    <t>Rzeszów</t>
  </si>
  <si>
    <t>Tarnobrzeg</t>
  </si>
  <si>
    <t>Białystok</t>
  </si>
  <si>
    <t>Łomża</t>
  </si>
  <si>
    <t>Suwałki</t>
  </si>
  <si>
    <t>Gdańsk</t>
  </si>
  <si>
    <t>Gdynia</t>
  </si>
  <si>
    <t>Słupsk</t>
  </si>
  <si>
    <t>Sopot</t>
  </si>
  <si>
    <t>Bielsko-Biała</t>
  </si>
  <si>
    <t>Bytom</t>
  </si>
  <si>
    <t>Chorzów</t>
  </si>
  <si>
    <t>Częstochowa</t>
  </si>
  <si>
    <t>Dąbrowa Górnicza</t>
  </si>
  <si>
    <t>Gliwice</t>
  </si>
  <si>
    <t>Jastrzębie-Zdrój</t>
  </si>
  <si>
    <t>Jaworzno</t>
  </si>
  <si>
    <t>Katowice</t>
  </si>
  <si>
    <t>Mysłowice</t>
  </si>
  <si>
    <t>Piekary Śląskie</t>
  </si>
  <si>
    <t>Ruda Śląska</t>
  </si>
  <si>
    <t>Rybnik</t>
  </si>
  <si>
    <t>Siemianowice Śląskie</t>
  </si>
  <si>
    <t>Sosnowiec</t>
  </si>
  <si>
    <t>Świętochłowice</t>
  </si>
  <si>
    <t>Tychy</t>
  </si>
  <si>
    <t>Zabrze</t>
  </si>
  <si>
    <t>Żory</t>
  </si>
  <si>
    <t>Kielce</t>
  </si>
  <si>
    <t>Elbląg</t>
  </si>
  <si>
    <t>Olsztyn</t>
  </si>
  <si>
    <t>Kalisz</t>
  </si>
  <si>
    <t>Konin</t>
  </si>
  <si>
    <t>Leszno</t>
  </si>
  <si>
    <t>Poznań</t>
  </si>
  <si>
    <t>Koszalin</t>
  </si>
  <si>
    <t>Szczecin</t>
  </si>
  <si>
    <t>Świnoujście</t>
  </si>
  <si>
    <t>b) jestem/nie jestem* zatrudniony/a na podstawie umowy o pracę (nazwa firmy …………………………………………………………………………………) w wymiarze ………………. etatu i otrzymuję wynagrodzenie ze stosunku pracy większe/równe/mniejsze* niż minimalne wynagrodzenie**</t>
  </si>
  <si>
    <t>c) przebywam/nie przebywam* na urlopie macierzyńskim/rodzicielskim/ojcowskim/wychowawczym* (nazwa firmy ………………………………………………………………………………………………………………………………………….)</t>
  </si>
  <si>
    <t>d) prowadzę/nie prowadzę* działal. gosp., od której zobowiązany jestem odprowadzać skł. na ubezp. społ.,</t>
  </si>
  <si>
    <t>e) jestem/nie jestem* uczniem/studentem przed ukończeniem 26 lat życia i pobieram naukę w gimnazjum /szkole ponadgimnazjalnej/szkole wyższej* (w ramach studiów licencjackich/ magisterskich/ jednolitych magisterskich*). Planowany termin zakończenia nauki (m-c/rok…………………………………)</t>
  </si>
  <si>
    <t>f) jestem/nie jestem* emerytem/ką (nr decyzji …………………… O/ ZUS ………………………………)</t>
  </si>
  <si>
    <t>g) jestem/nie jestem* rencistą/ką (stopień niepełnosprawności ……………………………………………… nr decyzji …………………………………………. O/ZUS …………………………………………….…)</t>
  </si>
  <si>
    <t>h) posiadam/ nie posiadam* orzeczenie o niepełnosprawności (stopień niepełnosprawności ……………….…..…… nr decyzji ……………….……………O/ZUS ………………….……………)</t>
  </si>
  <si>
    <t>i) jestem/nie jestem* objęty/a ubezpieczeniem społecznym z tytułu umowy zlecenia u Zleceniodawców i w m-cu……………………otrzymam wynagrodzenie większe/równe/mniejsze* niż minimalne wynagrodzenie** (UWAGA - nie należy uwzględniać wypłat realizowanych w następnym miesiącu po zakończeniu zlecenia/zleceń)</t>
  </si>
  <si>
    <t>j) jestem/nie jestem* objęty/a ubezpieczeniem w KRUS</t>
  </si>
  <si>
    <t>k) posiadam/ nie posiadam* inny tytuł do ubezpieczenia* niż wskazane powyżej (jeśli „posiadam” to proszę o jego wskazanie ……………………………………………………………………………………………)</t>
  </si>
  <si>
    <t>ponadto:</t>
  </si>
  <si>
    <t>- z działalności gospodarczej odprowadzam składki na ubezpieczenie społeczne na zasadach preferencyjnych/ogólnych*</t>
  </si>
  <si>
    <t>Lp.</t>
  </si>
  <si>
    <t>WR Oświadczam, że:</t>
  </si>
  <si>
    <t>- zakres prowadzonej przeze mnie działalności gospodarczej nie pokrywa się/pokrywa się* z wykonywanymi czynnościami z tytułu zawartej umowy cywilnoprawnej z WSB w Poznaniu i w związku z tym umowę z WSB w Poznaniu będę realizował w ramach wykonywanej działalności/poza wykonywana działalnością*</t>
  </si>
  <si>
    <t>Skrót</t>
  </si>
  <si>
    <t>jestem studentem/tką:</t>
  </si>
  <si>
    <t>studiuję na:</t>
  </si>
  <si>
    <t>Oświadczam, że jestem studentem/tką jednego z czterech ostatnich semestrów studiów I stopnia</t>
  </si>
  <si>
    <t xml:space="preserve">Oświadczam, że spełniam główny warunek kwalifikujący mnie do udziału w Projekcie: tj. Studiuję w Wyższej Szkole Bankowej w Poznaniu na kierunku </t>
  </si>
  <si>
    <t>, czyli należę do grupy docelowej zgodnie z zatwierdzonym do realizacji wnioskiem o dofinansowanie projektu, zgodnie z regulaminem konkursu nr POWR.03.01.00-IP.08-00-SP2/17, zgodnie ze Szczegółowym Opisem Osi Priorytetowych Programu Operacyjnego Wiedza Edukacja Rozwój 2014-2020, zgodnie z zatwierdzonym do realizacji Rocznym Planem Działania.</t>
  </si>
  <si>
    <t>, na jednym z czterech ostatnich semestrów studiów, w trybie stacjonarnym lub niestacjonarnym</t>
  </si>
  <si>
    <t>posiadam doświadczenie zawodowe na kierunku:</t>
  </si>
  <si>
    <t>Administracja</t>
  </si>
  <si>
    <t>Nr rachunku STUDENTA (26cyfr, format: 00 0000 0000 itd)</t>
  </si>
  <si>
    <t>Nr lokalu</t>
  </si>
  <si>
    <t xml:space="preserve">OŚWIADCZENIE UCZESTNIKA PROJEKTU </t>
  </si>
  <si>
    <t>(obowiązek informacyjny realizowany w związku z art. 13 i art. 14  Rozporządzenia Parlamentu Europejskiego i Rady (UE) 2016/679)</t>
  </si>
  <si>
    <t>1. Administratorem moich danych osobowych jest minister właściwy do spraw rozwoju regionalnego pełniący funkcję Instytucji Zarządzającej dla Programu Operacyjnego Wiedza Edukacja Rozwój 2014-2020, mający siedzibę przy ul. Wspólnej 2/4, 00-926 Warszawa.</t>
  </si>
  <si>
    <t>b) rozporządzenia Parlamentu Europejskiego i Rady (UE) nr 1304/2013 z dnia 
17 grudnia 2013 r. w sprawie Europejskiego Funduszu Społecznego i uchylającego rozporządzenie Rady (WE) nr 1081/2006,
c) ustawy z dnia 11 lipca 2014 r. o zasadach realizacji programów w zakresie polityki spójności finansowanych w perspektywie finansowej 2014–2020 (Dz. U. z 2017 r. poz. 1460, z późn. zm.),
d) rozporządzenia wykonawczego Komisji (UE) nr 1011/2014 z dnia 22 września 2014 r. ustanawiającego szczegółowe przepisy wykonawcze do rozporządzenia Parlamentu Europejskiego i Rady (UE) nr 1303/2013 w odniesieniu do wzorów służących do przekazywania Komisji określonych informacji oraz szczegółowe przepisy dotyczące wymiany informacji między beneficjentami a instytucjami zarządzającymi, certyfikującymi, audytowymi i pośredniczącymi (Dz. Urz. UE L 286 z 30.09.2014, str. 1).</t>
  </si>
  <si>
    <t>2. Przetwarzanie moich danych osobowych jest zgodne z prawem i spełnia warunki, o których mowa art. 6 ust. 1 lit. c oraz art. 9 ust. 2 lit. g Rozporządzenia Parlamentu Europejskiego i Rady (UE) 2016/679  – dane osobowe są niezbędne dla realizacji Programu Operacyjnego Wiedza Edukacja Rozwój 2014-2020 (PO WER) na podstawie: 
1) w odniesieniu do zbioru „Program Operacyjny Wiedza Edukacja Rozwój”:
a)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b) rozporządzenia Parlamentu Europejskiego i Rady (UE) nr 1304/2013 z dnia 
17 grudnia 2013 r. w sprawie Europejskiego Funduszu Społecznego i uchylającego rozporządzenie Rady (WE) nr 1081/2006 (Dz. Urz. UE L 347 z 20.12.2013, str. 470, z późn. zm.),
c) ustawy z dnia 11 lipca 2014 r. o zasadach realizacji programów w zakresie polityki spójności finansowanych w perspektywie finansowej 2014–2020 (Dz. U. z 2017 r. poz. 1460, z późn. zm.);
2) w odniesieniu do zbioru „Centralny system teleinformatyczny wspierający realizację programów operacyjnych”: 
a)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t>
  </si>
  <si>
    <t>5. Podanie danych jest warunkiem koniecznym otrzymania wsparcia, a odmowa ich podania jest równoznaczna z brakiem możliwości udzielenia wsparcia w ramach projektu.</t>
  </si>
  <si>
    <t>8. W celu potwierdzenia kwalifikowalności wydatków w projekcie moje dane osobowe takie jak imię (imiona), nazwisko PESEL, nr projektu, data rozpoczęcia udziału w projekcie, data zakończenia udziału w projekcie, kod tytułu ubezpieczenia, wysokość składki z tytułu ubezpieczenia zdrowotnego, wysokość składki z tytułu ubezpieczenia wypadkowego mogą być przetwarzane w zbiorze „Zbiór danych osobowych z ZUS”, którego administratorem jest minister właściwy do spraw rozwoju regionalnego. Przetwarzanie moich danych osobowych jest zgodne z prawem i spełnia warunki, o których mowa art. 6 ust. 1 lit. c oraz art. 9 ust. 2 lit. g Rozporządzenia Parlamentu Europejskiego i Rady (UE) 2016/679 – dane osobowe są niezbędne dla realizacji Programu Operacyjnego Wiedza Edukacja Rozwój 2014-2020 (PO WER) na podstawie :
1)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2) rozporządzenia Parlamentu Europejskiego i Rady (UE) nr 1304/2013 z dnia 
17 grudnia 2013 r. w sprawie Europejskiego Funduszu Społecznego i uchylającego rozporządzenie Rady (WE) nr 1081/2006,
3) ustawy z dnia 11 lipca 2014 r. o zasadach realizacji programów w zakresie polityki spójności finansowanych w perspektywie finansowej 2014–2020 (Dz. U. z 2017 r. poz. 1460, z późn. zm.),
4) ustawy z dnia 13 października 1998 r. o systemie ubezpieczeń społecznych (Dz. U. z  2017 r. poz. 1778, z późn. zm.).</t>
  </si>
  <si>
    <t>9. Moje dane osobowe nie będą przekazywane do państwa trzeciego lub organizacji międzynarodowej.</t>
  </si>
  <si>
    <t>10. Moje dane osobowe nie będą poddawane zautomatyzowanemu podejmowaniu decyzji.</t>
  </si>
  <si>
    <t>11. Moje dane osobowe będą przechowywane do czasu rozliczenia Programu Operacyjnego Wiedza Edukacja Rozwój 2014 -2020 oraz zakończenia archiwizowania dokumentacji.</t>
  </si>
  <si>
    <t>13. Mam prawo do wniesienia skargi do organu nadzorczego, którym jest  Prezes Urzędu Ochrony Danych Osobowych.</t>
  </si>
  <si>
    <t>14. Mam prawo dostępu do treści swoich danych i ich sprostowania, usunięcia lub ograniczenia przetwarzania.</t>
  </si>
  <si>
    <t>D.N.A. WSB – Dydaktyka, Nauka, Administracja – Zintegrowany Program Rozwoju WSB</t>
  </si>
  <si>
    <t>POWR.03.05.00-00-Z231/17</t>
  </si>
  <si>
    <t>Działanie 3.5 Kompleksowe programy szkół wyższych</t>
  </si>
  <si>
    <t>oczek_npspr</t>
  </si>
  <si>
    <t>Bezpieczeństwo Wewnętrzne</t>
  </si>
  <si>
    <t>Brak numeru PESEL (T/N)</t>
  </si>
  <si>
    <t>BrakPESEL</t>
  </si>
  <si>
    <t>Kraj</t>
  </si>
  <si>
    <t>2. Zostałem/am poinformowany/a, że Projekt realizowany jest w ramach Osi priorytetowej III Szkolnictwo wyższe dla gospodarki i rozwoju Programu Operacyjnego Wiedza Edukacja Rozwój (POWER) 2014 – 2020, Działanie 3.5 Kompleksowe programy szkół wyższych.</t>
  </si>
  <si>
    <t>5. Zobowiązuję się do informowania Realizatora Projektu o zmianie jakichkolwiek danych osobowych, kontaktowych wpisanym w Formularzu zgłoszeniowym.</t>
  </si>
  <si>
    <t>12. Mogę skontaktować się z Inspektorem Ochrony Danych wysyłając wiadomość na adres poczty elektronicznej: iod@miir.gov.pl lub iod@wsb.gda.pl.</t>
  </si>
  <si>
    <t>D.N.A. PLUS - Dydaktyka, Nauka, Administracja - Zintegrowany Program Rozwoju WSB</t>
  </si>
  <si>
    <t>POWR.03.05.00-00-Z211/18</t>
  </si>
  <si>
    <t>PLU</t>
  </si>
  <si>
    <t>DNA</t>
  </si>
  <si>
    <t>REG</t>
  </si>
  <si>
    <t>POWR.03.05.00-00-ZR60/18-00</t>
  </si>
  <si>
    <t>Kadry dla Inteligentnych Specjalizacji Pomorza</t>
  </si>
  <si>
    <t>Uniwersytet WSB Merito w Gdańsku, Aleja Grunwaldzka 238A, 80-266 Gdańsk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</si>
</sst>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9">
    <font>
      <sz val="11"/>
      <color theme="1"/>
      <name val="Czcionka tekstu podstawowego"/>
      <family val="2"/>
      <charset val="238"/>
    </font>
    <font>
      <sz val="11"/>
      <name val="Arial"/>
      <family val="2"/>
      <charset val="238"/>
    </font>
    <font>
      <b/>
      <sz val="11"/>
      <name val="Arial"/>
      <family val="2"/>
      <charset val="238"/>
    </font>
    <font>
      <sz val="11"/>
      <color theme="1"/>
      <name val="Arial"/>
      <family val="2"/>
      <charset val="238"/>
    </font>
    <font>
      <b/>
      <sz val="11"/>
      <color theme="1"/>
      <name val="Arial"/>
      <family val="2"/>
      <charset val="238"/>
    </font>
    <font>
      <sz val="9"/>
      <color theme="1"/>
      <name val="Arial"/>
      <family val="2"/>
      <charset val="238"/>
    </font>
    <font>
      <b/>
      <sz val="11"/>
      <color theme="1"/>
      <name val="Czcionka tekstu podstawowego"/>
      <charset val="238"/>
    </font>
    <font>
      <i/>
      <sz val="9"/>
      <color theme="1"/>
      <name val="Arial"/>
      <family val="2"/>
      <charset val="238"/>
    </font>
    <font>
      <b/>
      <sz val="13"/>
      <color theme="1"/>
      <name val="Arial"/>
      <family val="2"/>
      <charset val="238"/>
    </font>
    <font>
      <sz val="10"/>
      <name val="Arial CE"/>
      <charset val="238"/>
    </font>
    <font>
      <b/>
      <sz val="10"/>
      <color indexed="9"/>
      <name val="Arial"/>
      <family val="2"/>
      <charset val="238"/>
    </font>
    <font>
      <b/>
      <sz val="10"/>
      <name val="Arial"/>
      <family val="2"/>
      <charset val="238"/>
    </font>
    <font>
      <sz val="10"/>
      <color theme="1"/>
      <name val="Arial"/>
      <family val="2"/>
      <charset val="238"/>
    </font>
    <font>
      <sz val="10"/>
      <color theme="1"/>
      <name val="Czcionka tekstu podstawowego"/>
      <family val="2"/>
      <charset val="238"/>
    </font>
    <font>
      <i/>
      <sz val="10"/>
      <color theme="1"/>
      <name val="Arial"/>
      <family val="2"/>
      <charset val="238"/>
    </font>
    <font>
      <b/>
      <sz val="11"/>
      <color rgb="FFFF0000"/>
      <name val="Arial"/>
      <family val="2"/>
      <charset val="238"/>
    </font>
    <font>
      <sz val="14"/>
      <name val="Arial"/>
      <family val="2"/>
      <charset val="238"/>
    </font>
    <font>
      <b/>
      <sz val="10"/>
      <color theme="1"/>
      <name val="Arial"/>
      <family val="2"/>
      <charset val="238"/>
    </font>
    <font>
      <sz val="10"/>
      <name val="Arial"/>
      <family val="2"/>
      <charset val="238"/>
    </font>
  </fonts>
  <fills count="13">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
      <patternFill patternType="solid">
        <fgColor indexed="8"/>
        <bgColor indexed="64"/>
      </patternFill>
    </fill>
    <fill>
      <patternFill patternType="solid">
        <fgColor rgb="FFC0504D"/>
        <bgColor indexed="64"/>
      </patternFill>
    </fill>
    <fill>
      <patternFill patternType="solid">
        <fgColor indexed="47"/>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s>
  <borders count="3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cellStyleXfs>
  <cellXfs count="156">
    <xf numFmtId="0" fontId="0" fillId="0" borderId="0" xfId="0"/>
    <xf numFmtId="0" fontId="0" fillId="0" borderId="0" xfId="0" applyAlignment="1">
      <alignment horizontal="center"/>
    </xf>
    <xf numFmtId="0" fontId="0" fillId="0" borderId="0" xfId="0" applyAlignment="1">
      <alignment horizontal="right"/>
    </xf>
    <xf numFmtId="0" fontId="10" fillId="4" borderId="6" xfId="1" applyFont="1" applyFill="1" applyBorder="1" applyAlignment="1">
      <alignment vertical="center"/>
    </xf>
    <xf numFmtId="0" fontId="10" fillId="4" borderId="7" xfId="1" applyFont="1" applyFill="1" applyBorder="1" applyAlignment="1">
      <alignment vertical="center"/>
    </xf>
    <xf numFmtId="0" fontId="10" fillId="4" borderId="8" xfId="1" applyFont="1" applyFill="1" applyBorder="1" applyAlignment="1">
      <alignment vertical="center"/>
    </xf>
    <xf numFmtId="0" fontId="10" fillId="4" borderId="9" xfId="1" applyFont="1" applyFill="1" applyBorder="1" applyAlignment="1">
      <alignment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0" fillId="2" borderId="6" xfId="0" applyFill="1" applyBorder="1" applyAlignment="1">
      <alignment horizontal="left"/>
    </xf>
    <xf numFmtId="0" fontId="0" fillId="2" borderId="16" xfId="0" applyFill="1" applyBorder="1" applyAlignment="1">
      <alignment horizontal="left"/>
    </xf>
    <xf numFmtId="0" fontId="0" fillId="2" borderId="3" xfId="0" applyFill="1" applyBorder="1" applyAlignment="1">
      <alignment horizontal="center"/>
    </xf>
    <xf numFmtId="0" fontId="0" fillId="2" borderId="2" xfId="0" applyFill="1" applyBorder="1" applyAlignment="1">
      <alignment horizontal="center"/>
    </xf>
    <xf numFmtId="0" fontId="0" fillId="3" borderId="17" xfId="0" applyFill="1" applyBorder="1" applyAlignment="1">
      <alignment horizontal="center"/>
    </xf>
    <xf numFmtId="0" fontId="0" fillId="2" borderId="10" xfId="0" applyFill="1" applyBorder="1" applyAlignment="1">
      <alignment horizontal="left"/>
    </xf>
    <xf numFmtId="0" fontId="0" fillId="2" borderId="11" xfId="0" applyFill="1" applyBorder="1" applyAlignment="1">
      <alignment horizontal="center"/>
    </xf>
    <xf numFmtId="0" fontId="0" fillId="2" borderId="12" xfId="0" applyFill="1" applyBorder="1" applyAlignment="1">
      <alignment horizontal="center"/>
    </xf>
    <xf numFmtId="0" fontId="0" fillId="0" borderId="0" xfId="0" applyAlignment="1">
      <alignment vertical="center"/>
    </xf>
    <xf numFmtId="0" fontId="10" fillId="4" borderId="2" xfId="1" applyFont="1" applyFill="1" applyBorder="1" applyAlignment="1">
      <alignment vertical="center"/>
    </xf>
    <xf numFmtId="0" fontId="11" fillId="5" borderId="2" xfId="0" applyFont="1" applyFill="1" applyBorder="1" applyAlignment="1">
      <alignment horizontal="center" vertical="center"/>
    </xf>
    <xf numFmtId="0" fontId="0" fillId="6" borderId="3" xfId="0" applyFill="1" applyBorder="1" applyAlignment="1">
      <alignment horizontal="center" vertical="center"/>
    </xf>
    <xf numFmtId="0" fontId="10" fillId="4" borderId="3" xfId="1" applyFont="1" applyFill="1" applyBorder="1" applyAlignment="1">
      <alignment horizontal="center" vertical="center"/>
    </xf>
    <xf numFmtId="0" fontId="10" fillId="4" borderId="18" xfId="1"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0" fillId="2" borderId="2" xfId="0" applyFill="1" applyBorder="1" applyAlignment="1">
      <alignment horizontal="left"/>
    </xf>
    <xf numFmtId="0" fontId="0" fillId="2" borderId="3" xfId="0" applyFill="1" applyBorder="1" applyAlignment="1">
      <alignment horizontal="left"/>
    </xf>
    <xf numFmtId="0" fontId="10" fillId="4" borderId="0" xfId="1" applyFont="1" applyFill="1" applyAlignment="1">
      <alignment horizontal="center" vertical="center"/>
    </xf>
    <xf numFmtId="0" fontId="11" fillId="5" borderId="3" xfId="0" applyFont="1" applyFill="1" applyBorder="1" applyAlignment="1">
      <alignment horizontal="center" vertical="center" wrapText="1"/>
    </xf>
    <xf numFmtId="0" fontId="0" fillId="6" borderId="4" xfId="0" applyFill="1" applyBorder="1" applyAlignment="1">
      <alignment horizontal="center" vertical="center"/>
    </xf>
    <xf numFmtId="0" fontId="0" fillId="8" borderId="0" xfId="0" applyFill="1" applyAlignment="1">
      <alignment vertical="center"/>
    </xf>
    <xf numFmtId="0" fontId="7" fillId="8" borderId="0" xfId="0" applyFont="1" applyFill="1" applyAlignment="1">
      <alignment horizontal="center" vertical="center" wrapText="1"/>
    </xf>
    <xf numFmtId="0" fontId="4" fillId="8" borderId="0" xfId="0" applyFont="1" applyFill="1" applyAlignment="1">
      <alignment vertical="center"/>
    </xf>
    <xf numFmtId="0" fontId="3" fillId="8" borderId="0" xfId="0" applyFont="1" applyFill="1" applyAlignment="1">
      <alignment vertical="center"/>
    </xf>
    <xf numFmtId="0" fontId="1" fillId="8" borderId="0" xfId="0" applyFont="1" applyFill="1" applyAlignment="1">
      <alignment vertical="center"/>
    </xf>
    <xf numFmtId="0" fontId="2" fillId="8" borderId="0" xfId="0" applyFont="1" applyFill="1" applyAlignment="1">
      <alignment vertical="center"/>
    </xf>
    <xf numFmtId="0" fontId="3" fillId="8" borderId="5" xfId="0" applyFont="1" applyFill="1" applyBorder="1" applyAlignment="1">
      <alignment vertical="center"/>
    </xf>
    <xf numFmtId="0" fontId="1" fillId="8" borderId="5" xfId="0" applyFont="1" applyFill="1" applyBorder="1" applyAlignment="1">
      <alignment vertical="center"/>
    </xf>
    <xf numFmtId="0" fontId="1" fillId="8" borderId="0" xfId="0" applyFont="1" applyFill="1" applyAlignment="1">
      <alignment horizontal="right" vertical="center"/>
    </xf>
    <xf numFmtId="0" fontId="13" fillId="8" borderId="0" xfId="0" applyFont="1" applyFill="1" applyAlignment="1">
      <alignment vertical="center"/>
    </xf>
    <xf numFmtId="0" fontId="12" fillId="8" borderId="0" xfId="0" applyFont="1" applyFill="1" applyAlignment="1">
      <alignment vertical="center"/>
    </xf>
    <xf numFmtId="0" fontId="12" fillId="8" borderId="0" xfId="0" applyFont="1" applyFill="1" applyAlignment="1">
      <alignment horizontal="right" vertical="center"/>
    </xf>
    <xf numFmtId="0" fontId="14" fillId="8" borderId="0" xfId="0" applyFont="1" applyFill="1" applyAlignment="1">
      <alignment horizontal="center" vertical="center"/>
    </xf>
    <xf numFmtId="0" fontId="5" fillId="8" borderId="0" xfId="0" applyFont="1" applyFill="1" applyAlignment="1">
      <alignment vertical="center"/>
    </xf>
    <xf numFmtId="0" fontId="0" fillId="8" borderId="5" xfId="0" applyFill="1" applyBorder="1" applyAlignment="1">
      <alignment vertical="center"/>
    </xf>
    <xf numFmtId="0" fontId="0" fillId="0" borderId="3" xfId="0" applyBorder="1"/>
    <xf numFmtId="0" fontId="0" fillId="0" borderId="3" xfId="0" applyBorder="1" applyAlignment="1">
      <alignment horizontal="center"/>
    </xf>
    <xf numFmtId="0" fontId="3" fillId="8" borderId="0" xfId="0" applyFont="1" applyFill="1" applyAlignment="1">
      <alignment vertical="center" wrapText="1"/>
    </xf>
    <xf numFmtId="0" fontId="1" fillId="8" borderId="0" xfId="0" applyFont="1" applyFill="1" applyAlignment="1">
      <alignment vertical="center" wrapText="1"/>
    </xf>
    <xf numFmtId="0" fontId="12" fillId="8" borderId="0" xfId="0" applyFont="1" applyFill="1" applyAlignment="1">
      <alignment horizontal="center" vertical="center"/>
    </xf>
    <xf numFmtId="0" fontId="15" fillId="8" borderId="0" xfId="0" applyFont="1" applyFill="1" applyAlignment="1">
      <alignment horizontal="right" vertical="center"/>
    </xf>
    <xf numFmtId="0" fontId="0" fillId="0" borderId="3" xfId="0" applyBorder="1" applyAlignment="1">
      <alignment shrinkToFit="1"/>
    </xf>
    <xf numFmtId="0" fontId="4" fillId="8" borderId="0" xfId="0" applyFont="1" applyFill="1" applyAlignment="1">
      <alignment vertical="center" wrapText="1"/>
    </xf>
    <xf numFmtId="0" fontId="11" fillId="5" borderId="20" xfId="0" applyFont="1" applyFill="1" applyBorder="1" applyAlignment="1">
      <alignment horizontal="center" vertical="center" wrapText="1"/>
    </xf>
    <xf numFmtId="0" fontId="0" fillId="0" borderId="0" xfId="0" applyAlignment="1">
      <alignment horizontal="left"/>
    </xf>
    <xf numFmtId="0" fontId="3" fillId="0" borderId="0" xfId="0" applyFont="1" applyAlignment="1">
      <alignment vertical="center"/>
    </xf>
    <xf numFmtId="0" fontId="3" fillId="8" borderId="0" xfId="0" applyFont="1" applyFill="1" applyAlignment="1">
      <alignment horizontal="right" vertical="center"/>
    </xf>
    <xf numFmtId="0" fontId="0" fillId="9" borderId="15" xfId="0" applyFill="1" applyBorder="1" applyAlignment="1">
      <alignment horizontal="center"/>
    </xf>
    <xf numFmtId="0" fontId="0" fillId="9" borderId="2" xfId="0" applyFill="1" applyBorder="1" applyAlignment="1">
      <alignment horizontal="center"/>
    </xf>
    <xf numFmtId="0" fontId="0" fillId="7" borderId="7" xfId="0" applyFill="1" applyBorder="1" applyAlignment="1">
      <alignment horizontal="center"/>
    </xf>
    <xf numFmtId="0" fontId="0" fillId="7" borderId="3" xfId="0" applyFill="1" applyBorder="1" applyAlignment="1">
      <alignment horizontal="center"/>
    </xf>
    <xf numFmtId="0" fontId="0" fillId="7" borderId="11" xfId="0" applyFill="1" applyBorder="1" applyAlignment="1">
      <alignment horizontal="center"/>
    </xf>
    <xf numFmtId="0" fontId="6" fillId="2" borderId="22" xfId="0" applyFont="1" applyFill="1" applyBorder="1" applyAlignment="1">
      <alignment horizontal="left"/>
    </xf>
    <xf numFmtId="0" fontId="0" fillId="2" borderId="23" xfId="0" applyFill="1" applyBorder="1" applyAlignment="1">
      <alignment horizontal="left"/>
    </xf>
    <xf numFmtId="0" fontId="6" fillId="2" borderId="23" xfId="0" applyFont="1" applyFill="1" applyBorder="1" applyAlignment="1">
      <alignment horizontal="left"/>
    </xf>
    <xf numFmtId="0" fontId="0" fillId="2" borderId="24" xfId="0" applyFill="1" applyBorder="1" applyAlignment="1">
      <alignment horizontal="left"/>
    </xf>
    <xf numFmtId="0" fontId="0" fillId="3" borderId="22" xfId="0" applyFill="1" applyBorder="1" applyAlignment="1">
      <alignment horizontal="center"/>
    </xf>
    <xf numFmtId="0" fontId="0" fillId="3" borderId="23" xfId="0" applyFill="1" applyBorder="1" applyAlignment="1">
      <alignment horizontal="center"/>
    </xf>
    <xf numFmtId="0" fontId="0" fillId="3" borderId="24" xfId="0" applyFill="1" applyBorder="1" applyAlignment="1">
      <alignment horizontal="center"/>
    </xf>
    <xf numFmtId="0" fontId="11" fillId="5" borderId="21" xfId="0" applyFont="1" applyFill="1" applyBorder="1" applyAlignment="1">
      <alignment horizontal="center" vertical="center" wrapText="1"/>
    </xf>
    <xf numFmtId="0" fontId="3" fillId="7" borderId="0" xfId="0" applyFont="1" applyFill="1" applyAlignment="1">
      <alignment vertical="center"/>
    </xf>
    <xf numFmtId="0" fontId="0" fillId="7" borderId="0" xfId="0" applyFill="1" applyAlignment="1">
      <alignment horizontal="center"/>
    </xf>
    <xf numFmtId="0" fontId="0" fillId="7" borderId="0" xfId="0" applyFill="1" applyAlignment="1">
      <alignment horizontal="left"/>
    </xf>
    <xf numFmtId="0" fontId="3" fillId="8" borderId="0" xfId="0" applyFont="1" applyFill="1" applyAlignment="1">
      <alignment horizontal="right" vertical="center" indent="1"/>
    </xf>
    <xf numFmtId="0" fontId="0" fillId="10" borderId="3" xfId="0" applyFill="1" applyBorder="1"/>
    <xf numFmtId="0" fontId="0" fillId="10" borderId="3" xfId="0" applyFill="1" applyBorder="1" applyAlignment="1">
      <alignment horizontal="center"/>
    </xf>
    <xf numFmtId="0" fontId="17" fillId="11" borderId="3" xfId="0" applyFont="1" applyFill="1" applyBorder="1" applyAlignment="1">
      <alignment vertical="center"/>
    </xf>
    <xf numFmtId="0" fontId="0" fillId="0" borderId="3" xfId="0" applyBorder="1" applyAlignment="1">
      <alignment horizontal="center" vertical="center"/>
    </xf>
    <xf numFmtId="0" fontId="18" fillId="0" borderId="3" xfId="0" applyFont="1" applyBorder="1" applyAlignment="1">
      <alignment vertical="center"/>
    </xf>
    <xf numFmtId="0" fontId="0" fillId="0" borderId="3" xfId="0" applyBorder="1" applyAlignment="1">
      <alignment vertical="center"/>
    </xf>
    <xf numFmtId="0" fontId="0" fillId="0" borderId="31" xfId="0" applyBorder="1" applyAlignment="1">
      <alignment vertical="center"/>
    </xf>
    <xf numFmtId="0" fontId="17" fillId="11" borderId="3" xfId="0" applyFont="1" applyFill="1" applyBorder="1" applyAlignment="1">
      <alignment vertical="center" wrapText="1"/>
    </xf>
    <xf numFmtId="0" fontId="5" fillId="0" borderId="0" xfId="0" applyFont="1" applyAlignment="1">
      <alignment vertical="center"/>
    </xf>
    <xf numFmtId="0" fontId="0" fillId="12" borderId="0" xfId="0" applyFill="1" applyAlignment="1">
      <alignment horizontal="center"/>
    </xf>
    <xf numFmtId="0" fontId="3" fillId="8" borderId="0" xfId="0" applyFont="1" applyFill="1" applyAlignment="1">
      <alignment horizontal="justify" vertical="center" wrapText="1"/>
    </xf>
    <xf numFmtId="0" fontId="3" fillId="8" borderId="0" xfId="0" applyFont="1" applyFill="1" applyAlignment="1">
      <alignment horizontal="justify" vertical="center"/>
    </xf>
    <xf numFmtId="0" fontId="3" fillId="7" borderId="26" xfId="0" applyFont="1" applyFill="1" applyBorder="1" applyAlignment="1" applyProtection="1">
      <alignment horizontal="center" vertical="center"/>
      <protection locked="0"/>
    </xf>
    <xf numFmtId="0" fontId="3" fillId="7" borderId="25" xfId="0" applyFont="1" applyFill="1" applyBorder="1" applyAlignment="1" applyProtection="1">
      <alignment horizontal="center" vertical="center"/>
      <protection locked="0"/>
    </xf>
    <xf numFmtId="0" fontId="3" fillId="7" borderId="27" xfId="0" applyFont="1" applyFill="1" applyBorder="1" applyAlignment="1" applyProtection="1">
      <alignment horizontal="center" vertical="center"/>
      <protection locked="0"/>
    </xf>
    <xf numFmtId="0" fontId="3" fillId="7" borderId="21" xfId="0" applyFont="1" applyFill="1" applyBorder="1" applyAlignment="1" applyProtection="1">
      <alignment horizontal="center" vertical="center"/>
      <protection locked="0"/>
    </xf>
    <xf numFmtId="0" fontId="3" fillId="7" borderId="0" xfId="0" applyFont="1" applyFill="1" applyAlignment="1" applyProtection="1">
      <alignment horizontal="center" vertical="center"/>
      <protection locked="0"/>
    </xf>
    <xf numFmtId="0" fontId="3" fillId="7" borderId="28" xfId="0" applyFont="1" applyFill="1" applyBorder="1" applyAlignment="1" applyProtection="1">
      <alignment horizontal="center" vertical="center"/>
      <protection locked="0"/>
    </xf>
    <xf numFmtId="0" fontId="3" fillId="7" borderId="29"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30" xfId="0" applyFont="1" applyFill="1" applyBorder="1" applyAlignment="1" applyProtection="1">
      <alignment horizontal="center" vertical="center"/>
      <protection locked="0"/>
    </xf>
    <xf numFmtId="49" fontId="1" fillId="7" borderId="2" xfId="0" applyNumberFormat="1" applyFont="1" applyFill="1" applyBorder="1" applyAlignment="1" applyProtection="1">
      <alignment horizontal="center" vertical="center"/>
      <protection locked="0"/>
    </xf>
    <xf numFmtId="49" fontId="1" fillId="7" borderId="1" xfId="0" applyNumberFormat="1" applyFont="1" applyFill="1" applyBorder="1" applyAlignment="1" applyProtection="1">
      <alignment horizontal="center" vertical="center"/>
      <protection locked="0"/>
    </xf>
    <xf numFmtId="0" fontId="3" fillId="8" borderId="0" xfId="0" quotePrefix="1" applyFont="1" applyFill="1" applyAlignment="1">
      <alignment horizontal="justify" vertical="center" wrapText="1"/>
    </xf>
    <xf numFmtId="0" fontId="4" fillId="8" borderId="0" xfId="0" applyFont="1" applyFill="1" applyAlignment="1">
      <alignment horizontal="center" vertical="center"/>
    </xf>
    <xf numFmtId="0" fontId="4" fillId="0" borderId="0" xfId="0" applyFont="1" applyAlignment="1">
      <alignment horizontal="center" vertical="center"/>
    </xf>
    <xf numFmtId="0" fontId="3" fillId="8" borderId="0" xfId="0" applyFont="1" applyFill="1" applyAlignment="1">
      <alignment horizontal="center" vertical="center" wrapText="1"/>
    </xf>
    <xf numFmtId="0" fontId="3" fillId="8" borderId="0" xfId="0" applyFont="1" applyFill="1" applyAlignment="1">
      <alignment horizontal="center" vertical="center"/>
    </xf>
    <xf numFmtId="0" fontId="0" fillId="0" borderId="0" xfId="0" applyAlignment="1">
      <alignment horizontal="justify" vertical="center" wrapText="1"/>
    </xf>
    <xf numFmtId="0" fontId="0" fillId="0" borderId="0" xfId="0" applyAlignment="1">
      <alignment horizontal="justify" vertical="center"/>
    </xf>
    <xf numFmtId="49" fontId="16" fillId="7" borderId="2" xfId="0" applyNumberFormat="1" applyFont="1" applyFill="1" applyBorder="1" applyAlignment="1" applyProtection="1">
      <alignment horizontal="left" vertical="center"/>
      <protection locked="0"/>
    </xf>
    <xf numFmtId="49" fontId="16" fillId="7" borderId="4" xfId="0" applyNumberFormat="1" applyFont="1" applyFill="1" applyBorder="1" applyAlignment="1" applyProtection="1">
      <alignment horizontal="left" vertical="center"/>
      <protection locked="0"/>
    </xf>
    <xf numFmtId="49" fontId="16" fillId="7" borderId="1" xfId="0" applyNumberFormat="1" applyFont="1" applyFill="1" applyBorder="1" applyAlignment="1" applyProtection="1">
      <alignment horizontal="left" vertical="center"/>
      <protection locked="0"/>
    </xf>
    <xf numFmtId="0" fontId="1" fillId="7" borderId="2" xfId="0" applyFont="1" applyFill="1" applyBorder="1" applyAlignment="1" applyProtection="1">
      <alignment horizontal="left" vertical="center"/>
      <protection locked="0"/>
    </xf>
    <xf numFmtId="0" fontId="1" fillId="7" borderId="4" xfId="0" applyFont="1" applyFill="1" applyBorder="1" applyAlignment="1" applyProtection="1">
      <alignment horizontal="left" vertical="center"/>
      <protection locked="0"/>
    </xf>
    <xf numFmtId="0" fontId="1" fillId="7" borderId="1" xfId="0" applyFont="1" applyFill="1" applyBorder="1" applyAlignment="1" applyProtection="1">
      <alignment horizontal="left" vertical="center"/>
      <protection locked="0"/>
    </xf>
    <xf numFmtId="0" fontId="1" fillId="7" borderId="26" xfId="0" applyFont="1" applyFill="1" applyBorder="1" applyAlignment="1" applyProtection="1">
      <alignment horizontal="center" vertical="center" wrapText="1"/>
      <protection locked="0"/>
    </xf>
    <xf numFmtId="0" fontId="1" fillId="7" borderId="25" xfId="0" applyFont="1" applyFill="1" applyBorder="1" applyAlignment="1" applyProtection="1">
      <alignment horizontal="center" vertical="center" wrapText="1"/>
      <protection locked="0"/>
    </xf>
    <xf numFmtId="0" fontId="1" fillId="7" borderId="27" xfId="0" applyFont="1" applyFill="1" applyBorder="1" applyAlignment="1" applyProtection="1">
      <alignment horizontal="center" vertical="center" wrapText="1"/>
      <protection locked="0"/>
    </xf>
    <xf numFmtId="0" fontId="1" fillId="7" borderId="21" xfId="0" applyFont="1" applyFill="1" applyBorder="1" applyAlignment="1" applyProtection="1">
      <alignment horizontal="center" vertical="center" wrapText="1"/>
      <protection locked="0"/>
    </xf>
    <xf numFmtId="0" fontId="1" fillId="7" borderId="0" xfId="0" applyFont="1" applyFill="1" applyAlignment="1" applyProtection="1">
      <alignment horizontal="center" vertical="center" wrapText="1"/>
      <protection locked="0"/>
    </xf>
    <xf numFmtId="0" fontId="1" fillId="7" borderId="28" xfId="0" applyFont="1" applyFill="1" applyBorder="1" applyAlignment="1" applyProtection="1">
      <alignment horizontal="center" vertical="center" wrapText="1"/>
      <protection locked="0"/>
    </xf>
    <xf numFmtId="0" fontId="1" fillId="7" borderId="29" xfId="0" applyFont="1" applyFill="1" applyBorder="1" applyAlignment="1" applyProtection="1">
      <alignment horizontal="center" vertical="center" wrapText="1"/>
      <protection locked="0"/>
    </xf>
    <xf numFmtId="0" fontId="1" fillId="7" borderId="5" xfId="0" applyFont="1" applyFill="1" applyBorder="1" applyAlignment="1" applyProtection="1">
      <alignment horizontal="center" vertical="center" wrapText="1"/>
      <protection locked="0"/>
    </xf>
    <xf numFmtId="0" fontId="1" fillId="7" borderId="30" xfId="0" applyFont="1" applyFill="1" applyBorder="1" applyAlignment="1" applyProtection="1">
      <alignment horizontal="center" vertical="center" wrapText="1"/>
      <protection locked="0"/>
    </xf>
    <xf numFmtId="0" fontId="3" fillId="7" borderId="2" xfId="0" applyFont="1" applyFill="1" applyBorder="1" applyAlignment="1" applyProtection="1">
      <alignment horizontal="left" vertical="center"/>
      <protection locked="0"/>
    </xf>
    <xf numFmtId="0" fontId="3" fillId="7" borderId="4"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protection locked="0"/>
    </xf>
    <xf numFmtId="49" fontId="0" fillId="7" borderId="2" xfId="0" applyNumberFormat="1" applyFill="1" applyBorder="1" applyAlignment="1" applyProtection="1">
      <alignment horizontal="left" vertical="center"/>
      <protection locked="0"/>
    </xf>
    <xf numFmtId="49" fontId="0" fillId="7" borderId="4" xfId="0" applyNumberFormat="1" applyFill="1" applyBorder="1" applyAlignment="1" applyProtection="1">
      <alignment horizontal="left" vertical="center"/>
      <protection locked="0"/>
    </xf>
    <xf numFmtId="49" fontId="0" fillId="7" borderId="1" xfId="0" applyNumberFormat="1" applyFill="1" applyBorder="1" applyAlignment="1" applyProtection="1">
      <alignment horizontal="left" vertical="center"/>
      <protection locked="0"/>
    </xf>
    <xf numFmtId="0" fontId="1" fillId="7" borderId="2" xfId="0" applyFont="1" applyFill="1" applyBorder="1" applyAlignment="1" applyProtection="1">
      <alignment horizontal="left" vertical="center"/>
      <protection locked="0" hidden="1"/>
    </xf>
    <xf numFmtId="0" fontId="1" fillId="7" borderId="4" xfId="0" applyFont="1" applyFill="1" applyBorder="1" applyAlignment="1" applyProtection="1">
      <alignment horizontal="left" vertical="center"/>
      <protection locked="0" hidden="1"/>
    </xf>
    <xf numFmtId="0" fontId="1" fillId="7" borderId="1" xfId="0" applyFont="1" applyFill="1" applyBorder="1" applyAlignment="1" applyProtection="1">
      <alignment horizontal="left" vertical="center"/>
      <protection locked="0" hidden="1"/>
    </xf>
    <xf numFmtId="49" fontId="1" fillId="7" borderId="2" xfId="0" applyNumberFormat="1" applyFont="1" applyFill="1" applyBorder="1" applyAlignment="1" applyProtection="1">
      <alignment horizontal="left" vertical="center"/>
      <protection locked="0"/>
    </xf>
    <xf numFmtId="49" fontId="1" fillId="7" borderId="4" xfId="0" applyNumberFormat="1" applyFont="1" applyFill="1" applyBorder="1" applyAlignment="1" applyProtection="1">
      <alignment horizontal="left" vertical="center"/>
      <protection locked="0"/>
    </xf>
    <xf numFmtId="49" fontId="1" fillId="7" borderId="1" xfId="0" applyNumberFormat="1" applyFont="1" applyFill="1" applyBorder="1" applyAlignment="1" applyProtection="1">
      <alignment horizontal="left" vertical="center"/>
      <protection locked="0"/>
    </xf>
    <xf numFmtId="49" fontId="1" fillId="7" borderId="3" xfId="0" applyNumberFormat="1" applyFont="1" applyFill="1" applyBorder="1" applyAlignment="1" applyProtection="1">
      <alignment horizontal="center" vertical="center"/>
      <protection locked="0"/>
    </xf>
    <xf numFmtId="0" fontId="1" fillId="8" borderId="0" xfId="0" applyFont="1" applyFill="1" applyAlignment="1">
      <alignment horizontal="right" vertical="center" wrapText="1"/>
    </xf>
    <xf numFmtId="0" fontId="1" fillId="7" borderId="2" xfId="0" applyFont="1" applyFill="1" applyBorder="1" applyAlignment="1" applyProtection="1">
      <alignment horizontal="left" vertical="center" wrapText="1"/>
      <protection locked="0"/>
    </xf>
    <xf numFmtId="0" fontId="1" fillId="7" borderId="4" xfId="0" applyFont="1" applyFill="1" applyBorder="1" applyAlignment="1" applyProtection="1">
      <alignment horizontal="left" vertical="center" wrapText="1"/>
      <protection locked="0"/>
    </xf>
    <xf numFmtId="0" fontId="1" fillId="7" borderId="1" xfId="0" applyFont="1" applyFill="1" applyBorder="1" applyAlignment="1" applyProtection="1">
      <alignment horizontal="left" vertical="center" wrapText="1"/>
      <protection locked="0"/>
    </xf>
    <xf numFmtId="164" fontId="0" fillId="8" borderId="0" xfId="0" applyNumberFormat="1" applyFill="1" applyAlignment="1" applyProtection="1">
      <alignment horizontal="center" vertical="center"/>
      <protection locked="0"/>
    </xf>
    <xf numFmtId="0" fontId="4" fillId="7" borderId="3" xfId="0" applyFont="1" applyFill="1" applyBorder="1" applyAlignment="1">
      <alignment horizontal="center" vertical="center"/>
    </xf>
    <xf numFmtId="0" fontId="4" fillId="8" borderId="0" xfId="0" applyFont="1" applyFill="1" applyAlignment="1">
      <alignment horizontal="left" vertical="center" wrapText="1"/>
    </xf>
    <xf numFmtId="49" fontId="0" fillId="7" borderId="3" xfId="0" applyNumberFormat="1" applyFill="1" applyBorder="1" applyAlignment="1" applyProtection="1">
      <alignment horizontal="left" vertical="center"/>
      <protection locked="0"/>
    </xf>
    <xf numFmtId="0" fontId="8" fillId="8" borderId="0" xfId="0" applyFont="1" applyFill="1" applyAlignment="1">
      <alignment horizontal="center" vertical="center"/>
    </xf>
    <xf numFmtId="0" fontId="3" fillId="7" borderId="2" xfId="0" applyFont="1" applyFill="1" applyBorder="1" applyAlignment="1" applyProtection="1">
      <alignment horizontal="center" vertical="center"/>
      <protection locked="0" hidden="1"/>
    </xf>
    <xf numFmtId="0" fontId="3" fillId="7" borderId="4" xfId="0" applyFont="1" applyFill="1" applyBorder="1" applyAlignment="1" applyProtection="1">
      <alignment horizontal="center" vertical="center"/>
      <protection locked="0" hidden="1"/>
    </xf>
    <xf numFmtId="0" fontId="3" fillId="7" borderId="1" xfId="0" applyFont="1" applyFill="1" applyBorder="1" applyAlignment="1" applyProtection="1">
      <alignment horizontal="center" vertical="center"/>
      <protection locked="0" hidden="1"/>
    </xf>
    <xf numFmtId="0" fontId="3" fillId="7" borderId="2" xfId="0" applyFont="1" applyFill="1" applyBorder="1" applyAlignment="1" applyProtection="1">
      <alignment horizontal="left" vertical="center"/>
      <protection locked="0" hidden="1"/>
    </xf>
    <xf numFmtId="0" fontId="3" fillId="7" borderId="4" xfId="0" applyFont="1" applyFill="1" applyBorder="1" applyAlignment="1" applyProtection="1">
      <alignment horizontal="left" vertical="center"/>
      <protection locked="0" hidden="1"/>
    </xf>
    <xf numFmtId="0" fontId="3" fillId="7" borderId="1" xfId="0" applyFont="1" applyFill="1" applyBorder="1" applyAlignment="1" applyProtection="1">
      <alignment horizontal="left" vertical="center"/>
      <protection locked="0" hidden="1"/>
    </xf>
    <xf numFmtId="14" fontId="3" fillId="7" borderId="3" xfId="0" applyNumberFormat="1" applyFont="1" applyFill="1" applyBorder="1" applyAlignment="1" applyProtection="1">
      <alignment horizontal="center" vertical="center"/>
      <protection locked="0" hidden="1"/>
    </xf>
    <xf numFmtId="0" fontId="3" fillId="7" borderId="3" xfId="0" applyFont="1" applyFill="1" applyBorder="1" applyAlignment="1" applyProtection="1">
      <alignment horizontal="center" vertical="center"/>
      <protection locked="0" hidden="1"/>
    </xf>
    <xf numFmtId="0" fontId="0" fillId="0" borderId="4" xfId="0" applyBorder="1" applyProtection="1">
      <protection locked="0"/>
    </xf>
    <xf numFmtId="0" fontId="0" fillId="0" borderId="1" xfId="0" applyBorder="1" applyProtection="1">
      <protection locked="0"/>
    </xf>
  </cellXfs>
  <cellStyles count="2">
    <cellStyle name="Normalny" xfId="0" builtinId="0"/>
    <cellStyle name="Normalny_załącznik nr 20 dotacja + wkład prywatny (wersja Ani)" xfId="1" xr:uid="{00000000-0005-0000-0000-000001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border>
        <left/>
        <right/>
        <top/>
        <bottom/>
        <vertical/>
        <horizontal/>
      </border>
    </dxf>
    <dxf>
      <fill>
        <patternFill>
          <bgColor theme="0" tint="-0.24994659260841701"/>
        </patternFill>
      </fill>
    </dxf>
    <dxf>
      <fill>
        <patternFill>
          <bgColor theme="0" tint="-0.24994659260841701"/>
        </patternFill>
      </fill>
    </dxf>
    <dxf>
      <fill>
        <patternFill patternType="none">
          <bgColor auto="1"/>
        </patternFill>
      </fill>
      <border>
        <left/>
        <right/>
        <top/>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theme="0" tint="-0.24994659260841701"/>
        </patternFill>
      </fill>
    </dxf>
    <dxf>
      <border>
        <left style="thin">
          <color rgb="FFFF0000"/>
        </left>
        <right style="thin">
          <color rgb="FFFF0000"/>
        </right>
        <top style="thin">
          <color rgb="FFFF0000"/>
        </top>
        <bottom style="thin">
          <color rgb="FFFF0000"/>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AL144"/>
  <sheetViews>
    <sheetView showGridLines="0" tabSelected="1" view="pageBreakPreview" zoomScale="90" zoomScaleNormal="90" zoomScaleSheetLayoutView="90" workbookViewId="0">
      <pane ySplit="2" topLeftCell="A3" activePane="bottomLeft" state="frozen"/>
      <selection pane="bottomLeft" activeCell="J15" sqref="J15:L15"/>
    </sheetView>
  </sheetViews>
  <sheetFormatPr defaultColWidth="0" defaultRowHeight="14.25" zeroHeight="1"/>
  <cols>
    <col min="1" max="34" width="3.625" style="20" customWidth="1"/>
    <col min="35" max="35" width="3.375" style="20" customWidth="1"/>
    <col min="36" max="36" width="3.625" style="20" customWidth="1"/>
    <col min="37" max="37" width="9" style="20" hidden="1" customWidth="1"/>
    <col min="38" max="38" width="9.25" style="20" hidden="1" customWidth="1"/>
    <col min="39" max="16384" width="9" style="20" hidden="1"/>
  </cols>
  <sheetData>
    <row r="1" spans="1:36" ht="14.25" customHeight="1">
      <c r="A1" s="35"/>
      <c r="B1" s="35"/>
      <c r="C1" s="142" t="s">
        <v>354</v>
      </c>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1" t="s">
        <v>1824</v>
      </c>
      <c r="AJ1" s="141"/>
    </row>
    <row r="2" spans="1:36" ht="14.2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57"/>
      <c r="AC2" s="57"/>
      <c r="AD2" s="57"/>
      <c r="AE2" s="57"/>
      <c r="AF2" s="57"/>
      <c r="AG2" s="55" t="str">
        <f ca="1">IF(pes_puste&gt;0,"Liczba pól do wypełnienia:","")</f>
        <v>Liczba pól do wypełnienia:</v>
      </c>
      <c r="AH2" s="55">
        <f ca="1">IF(pes_puste&gt;0,pes_puste,"")</f>
        <v>36</v>
      </c>
      <c r="AI2" s="141" t="s">
        <v>1408</v>
      </c>
      <c r="AJ2" s="141"/>
    </row>
    <row r="3" spans="1:36" ht="14.25" customHeight="1">
      <c r="A3" s="35"/>
      <c r="B3" s="35"/>
      <c r="C3" s="52"/>
      <c r="D3" s="52"/>
      <c r="E3" s="52"/>
      <c r="F3" s="52"/>
      <c r="G3" s="52"/>
      <c r="H3" s="52"/>
      <c r="I3" s="52"/>
      <c r="J3" s="52"/>
      <c r="K3" s="52"/>
      <c r="L3" s="52"/>
      <c r="M3" s="52"/>
      <c r="N3" s="52"/>
      <c r="O3" s="52"/>
      <c r="P3" s="52"/>
      <c r="Q3" s="52"/>
      <c r="R3" s="52"/>
      <c r="S3" s="52"/>
      <c r="T3" s="52"/>
      <c r="U3" s="52"/>
      <c r="V3" s="52"/>
      <c r="W3" s="52"/>
      <c r="X3" s="52"/>
      <c r="Y3" s="38"/>
      <c r="Z3" s="38"/>
      <c r="AA3" s="38"/>
      <c r="AB3" s="38"/>
      <c r="AC3" s="38"/>
      <c r="AD3" s="38"/>
      <c r="AE3" s="38"/>
      <c r="AF3" s="38"/>
      <c r="AG3" s="38"/>
      <c r="AH3" s="38"/>
    </row>
    <row r="4" spans="1:36" ht="15" customHeight="1">
      <c r="A4" s="35"/>
      <c r="B4" s="35"/>
      <c r="C4" s="145" t="s">
        <v>367</v>
      </c>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row>
    <row r="5" spans="1:36" ht="12" customHeight="1">
      <c r="A5" s="35"/>
      <c r="B5" s="35"/>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35"/>
      <c r="AJ5" s="35"/>
    </row>
    <row r="6" spans="1:36" ht="15">
      <c r="A6" s="35"/>
      <c r="B6" s="35"/>
      <c r="C6" s="143" t="str">
        <f>"Tytuł projektu: "&amp;VLOOKUP(projekt,li_tab_pr,3,FALSE)&amp;""</f>
        <v>Tytuł projektu: Kadry dla Inteligentnych Specjalizacji Pomorza</v>
      </c>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35"/>
      <c r="AJ6" s="35"/>
    </row>
    <row r="7" spans="1:36" ht="15">
      <c r="A7" s="35"/>
      <c r="B7" s="35"/>
      <c r="C7" s="143" t="str">
        <f>"Numer projektu: "&amp;VLOOKUP(projekt,li_tab_pr,4,FALSE)</f>
        <v>Numer projektu: POWR.03.05.00-00-ZR60/18-00</v>
      </c>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35"/>
      <c r="AJ7" s="35"/>
    </row>
    <row r="8" spans="1:36" ht="15">
      <c r="A8" s="35"/>
      <c r="B8" s="35"/>
      <c r="C8" s="143" t="s">
        <v>361</v>
      </c>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35"/>
      <c r="AJ8" s="35"/>
    </row>
    <row r="9" spans="1:36" ht="15">
      <c r="A9" s="35"/>
      <c r="B9" s="35"/>
      <c r="C9" s="143" t="s">
        <v>360</v>
      </c>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35"/>
      <c r="AJ9" s="35"/>
    </row>
    <row r="10" spans="1:36" ht="15" customHeight="1">
      <c r="A10" s="35"/>
      <c r="B10" s="35"/>
      <c r="C10" s="143" t="s">
        <v>1811</v>
      </c>
      <c r="D10" s="143"/>
      <c r="E10" s="143"/>
      <c r="F10" s="143"/>
      <c r="G10" s="143"/>
      <c r="H10" s="143"/>
      <c r="I10" s="143"/>
      <c r="J10" s="143"/>
      <c r="K10" s="143"/>
      <c r="L10" s="143"/>
      <c r="M10" s="143"/>
      <c r="N10" s="143"/>
      <c r="O10" s="143"/>
      <c r="P10" s="143"/>
      <c r="Q10" s="143"/>
      <c r="R10" s="143"/>
      <c r="S10" s="143"/>
      <c r="T10" s="143"/>
      <c r="U10" s="143"/>
      <c r="V10" s="143"/>
      <c r="W10" s="143"/>
      <c r="X10" s="57"/>
      <c r="Y10" s="57"/>
      <c r="Z10" s="57"/>
      <c r="AA10" s="57"/>
      <c r="AI10" s="35"/>
      <c r="AJ10" s="35"/>
    </row>
    <row r="11" spans="1:36" ht="14.25" customHeight="1">
      <c r="A11" s="35"/>
      <c r="B11" s="35"/>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5"/>
      <c r="AJ11" s="35"/>
    </row>
    <row r="12" spans="1:36" ht="15">
      <c r="A12" s="35"/>
      <c r="B12" s="35"/>
      <c r="C12" s="37"/>
      <c r="D12" s="37"/>
      <c r="E12" s="37"/>
      <c r="F12" s="37"/>
      <c r="G12" s="37"/>
      <c r="H12" s="37"/>
      <c r="I12" s="37"/>
      <c r="J12" s="37"/>
      <c r="K12" s="37"/>
      <c r="L12" s="37"/>
      <c r="M12" s="37"/>
      <c r="N12" s="37"/>
      <c r="O12" s="37"/>
      <c r="P12" s="37"/>
      <c r="Q12" s="37"/>
      <c r="R12" s="37"/>
      <c r="S12" s="37"/>
      <c r="T12" s="37"/>
      <c r="U12" s="37"/>
      <c r="V12" s="37"/>
      <c r="W12" s="37"/>
      <c r="X12" s="37"/>
      <c r="Y12" s="38"/>
      <c r="Z12" s="38"/>
      <c r="AA12" s="38"/>
      <c r="AB12" s="38"/>
      <c r="AC12" s="38"/>
      <c r="AD12" s="38"/>
      <c r="AE12" s="38"/>
      <c r="AF12" s="38"/>
      <c r="AG12" s="38"/>
      <c r="AH12" s="38"/>
      <c r="AI12" s="35"/>
      <c r="AJ12" s="35"/>
    </row>
    <row r="13" spans="1:36" ht="6.75" customHeight="1">
      <c r="A13" s="35"/>
      <c r="B13" s="35"/>
      <c r="C13" s="37"/>
      <c r="D13" s="37"/>
      <c r="E13" s="37"/>
      <c r="F13" s="37"/>
      <c r="G13" s="37"/>
      <c r="H13" s="37"/>
      <c r="I13" s="37"/>
      <c r="J13" s="37"/>
      <c r="K13" s="37"/>
      <c r="L13" s="37"/>
      <c r="M13" s="37"/>
      <c r="N13" s="37"/>
      <c r="O13" s="37"/>
      <c r="P13" s="37"/>
      <c r="Q13" s="37"/>
      <c r="R13" s="37"/>
      <c r="S13" s="37"/>
      <c r="T13" s="37"/>
      <c r="U13" s="37"/>
      <c r="V13" s="37"/>
      <c r="W13" s="37"/>
      <c r="X13" s="37"/>
      <c r="Y13" s="38"/>
      <c r="Z13" s="38"/>
      <c r="AA13" s="38"/>
      <c r="AB13" s="38"/>
      <c r="AC13" s="38"/>
      <c r="AD13" s="38"/>
      <c r="AE13" s="38"/>
      <c r="AF13" s="38"/>
      <c r="AG13" s="38"/>
      <c r="AH13" s="38"/>
      <c r="AI13" s="35"/>
      <c r="AJ13" s="35"/>
    </row>
    <row r="14" spans="1:36" ht="15">
      <c r="A14" s="35"/>
      <c r="B14" s="35"/>
      <c r="C14" s="38" t="s">
        <v>11</v>
      </c>
      <c r="D14" s="38"/>
      <c r="E14" s="38"/>
      <c r="F14" s="38"/>
      <c r="G14" s="38"/>
      <c r="H14" s="37"/>
      <c r="I14" s="37"/>
      <c r="J14" s="38" t="s">
        <v>1814</v>
      </c>
      <c r="K14" s="37"/>
      <c r="L14" s="37"/>
      <c r="M14" s="37"/>
      <c r="N14" s="37"/>
      <c r="O14" s="37"/>
      <c r="P14" s="37"/>
      <c r="Q14" s="37"/>
      <c r="R14" s="37"/>
      <c r="S14" s="38" t="s">
        <v>358</v>
      </c>
      <c r="T14" s="38"/>
      <c r="W14" s="38" t="s">
        <v>8</v>
      </c>
      <c r="X14" s="38"/>
      <c r="Y14" s="38"/>
      <c r="Z14" s="38"/>
      <c r="AA14" s="38"/>
      <c r="AB14" s="38"/>
      <c r="AC14" s="38"/>
      <c r="AD14" s="38"/>
      <c r="AE14" s="38"/>
      <c r="AF14" s="38"/>
      <c r="AG14" s="38"/>
      <c r="AH14" s="38"/>
      <c r="AI14" s="35"/>
      <c r="AJ14" s="35"/>
    </row>
    <row r="15" spans="1:36" ht="15">
      <c r="A15" s="35"/>
      <c r="B15" s="35"/>
      <c r="C15" s="133"/>
      <c r="D15" s="154"/>
      <c r="E15" s="154"/>
      <c r="F15" s="154"/>
      <c r="G15" s="155"/>
      <c r="H15" s="37"/>
      <c r="I15" s="37"/>
      <c r="J15" s="146"/>
      <c r="K15" s="147"/>
      <c r="L15" s="148"/>
      <c r="M15" s="37"/>
      <c r="N15" s="37"/>
      <c r="O15" s="37"/>
      <c r="P15" s="37"/>
      <c r="Q15" s="37"/>
      <c r="R15" s="37"/>
      <c r="S15" s="152"/>
      <c r="T15" s="153"/>
      <c r="U15" s="153"/>
      <c r="W15" s="149"/>
      <c r="X15" s="150"/>
      <c r="Y15" s="151"/>
      <c r="Z15" s="38"/>
      <c r="AA15" s="38"/>
      <c r="AB15" s="38"/>
      <c r="AC15" s="38"/>
      <c r="AD15" s="38"/>
      <c r="AE15" s="38"/>
      <c r="AF15" s="38"/>
      <c r="AG15" s="38"/>
      <c r="AH15" s="38"/>
      <c r="AI15" s="35"/>
      <c r="AJ15" s="35"/>
    </row>
    <row r="16" spans="1:36" ht="15">
      <c r="A16" s="35"/>
      <c r="B16" s="35"/>
      <c r="C16" s="37"/>
      <c r="D16" s="37"/>
      <c r="E16" s="37"/>
      <c r="F16" s="37"/>
      <c r="G16" s="37"/>
      <c r="H16" s="37"/>
      <c r="I16" s="37"/>
      <c r="J16" s="37"/>
      <c r="K16" s="37"/>
      <c r="L16" s="37"/>
      <c r="M16" s="37"/>
      <c r="N16" s="37"/>
      <c r="O16" s="37"/>
      <c r="P16" s="37"/>
      <c r="Q16" s="37"/>
      <c r="R16" s="37"/>
      <c r="S16" s="37"/>
      <c r="T16" s="37"/>
      <c r="U16" s="37"/>
      <c r="V16" s="37"/>
      <c r="W16" s="37"/>
      <c r="X16" s="37"/>
      <c r="Y16" s="38"/>
      <c r="Z16" s="38"/>
      <c r="AA16" s="38"/>
      <c r="AB16" s="38"/>
      <c r="AC16" s="38"/>
      <c r="AD16" s="38"/>
      <c r="AE16" s="38"/>
      <c r="AF16" s="38"/>
      <c r="AG16" s="38"/>
      <c r="AH16" s="38"/>
      <c r="AI16" s="35"/>
      <c r="AJ16" s="35"/>
    </row>
    <row r="17" spans="1:36">
      <c r="A17" s="35"/>
      <c r="B17" s="35"/>
      <c r="H17" s="38"/>
      <c r="J17" s="38" t="s">
        <v>0</v>
      </c>
      <c r="K17" s="38"/>
      <c r="L17" s="38"/>
      <c r="M17" s="38"/>
      <c r="N17" s="38"/>
      <c r="O17" s="38"/>
      <c r="S17" s="38" t="s">
        <v>351</v>
      </c>
      <c r="T17" s="38"/>
      <c r="U17" s="38"/>
      <c r="V17" s="38"/>
      <c r="W17" s="38"/>
      <c r="X17" s="38"/>
      <c r="AB17" s="38" t="s">
        <v>15</v>
      </c>
      <c r="AC17" s="38"/>
      <c r="AD17" s="38"/>
      <c r="AI17" s="35"/>
      <c r="AJ17" s="35"/>
    </row>
    <row r="18" spans="1:36">
      <c r="A18" s="35"/>
      <c r="B18" s="35"/>
      <c r="H18" s="38"/>
      <c r="J18" s="112"/>
      <c r="K18" s="113"/>
      <c r="L18" s="113"/>
      <c r="M18" s="113"/>
      <c r="N18" s="113"/>
      <c r="O18" s="113"/>
      <c r="P18" s="114"/>
      <c r="S18" s="112"/>
      <c r="T18" s="113"/>
      <c r="U18" s="113"/>
      <c r="V18" s="113"/>
      <c r="W18" s="113"/>
      <c r="X18" s="113"/>
      <c r="Y18" s="114"/>
      <c r="AB18" s="112"/>
      <c r="AC18" s="113"/>
      <c r="AD18" s="113"/>
      <c r="AE18" s="113"/>
      <c r="AF18" s="113"/>
      <c r="AG18" s="113"/>
      <c r="AH18" s="114"/>
      <c r="AI18" s="35"/>
      <c r="AJ18" s="35"/>
    </row>
    <row r="19" spans="1:36">
      <c r="A19" s="35"/>
      <c r="B19" s="35"/>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5"/>
      <c r="AJ19" s="35"/>
    </row>
    <row r="20" spans="1:36">
      <c r="A20" s="35"/>
      <c r="B20" s="35"/>
      <c r="C20" s="38"/>
      <c r="E20" s="38"/>
      <c r="F20" s="38"/>
      <c r="G20" s="38"/>
      <c r="H20" s="38"/>
      <c r="J20" s="38" t="s">
        <v>352</v>
      </c>
      <c r="K20" s="38"/>
      <c r="L20" s="38"/>
      <c r="M20" s="38"/>
      <c r="N20" s="38"/>
      <c r="O20" s="38"/>
      <c r="S20" s="38" t="s">
        <v>1689</v>
      </c>
      <c r="T20" s="38"/>
      <c r="U20" s="38"/>
      <c r="V20" s="38"/>
      <c r="W20" s="38"/>
      <c r="X20" s="38"/>
      <c r="Y20" s="38"/>
      <c r="AB20" s="38" t="s">
        <v>344</v>
      </c>
      <c r="AC20" s="38"/>
      <c r="AD20" s="38"/>
      <c r="AE20" s="38"/>
      <c r="AF20" s="38"/>
      <c r="AI20" s="35"/>
      <c r="AJ20" s="35"/>
    </row>
    <row r="21" spans="1:36">
      <c r="A21" s="35"/>
      <c r="B21" s="35"/>
      <c r="C21" s="38"/>
      <c r="E21" s="38"/>
      <c r="F21" s="38"/>
      <c r="G21" s="38"/>
      <c r="H21" s="38"/>
      <c r="J21" s="112"/>
      <c r="K21" s="113"/>
      <c r="L21" s="113"/>
      <c r="M21" s="113"/>
      <c r="N21" s="113"/>
      <c r="O21" s="113"/>
      <c r="P21" s="114"/>
      <c r="S21" s="112"/>
      <c r="T21" s="113"/>
      <c r="U21" s="113"/>
      <c r="V21" s="113"/>
      <c r="W21" s="113"/>
      <c r="X21" s="113"/>
      <c r="Y21" s="114"/>
      <c r="AB21" s="112"/>
      <c r="AC21" s="113"/>
      <c r="AD21" s="113"/>
      <c r="AE21" s="113"/>
      <c r="AF21" s="113"/>
      <c r="AG21" s="113"/>
      <c r="AH21" s="114"/>
      <c r="AI21" s="35"/>
      <c r="AJ21" s="35"/>
    </row>
    <row r="22" spans="1:36">
      <c r="A22" s="35"/>
      <c r="B22" s="35"/>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5"/>
      <c r="AJ22" s="35"/>
    </row>
    <row r="23" spans="1:36">
      <c r="A23" s="35"/>
      <c r="B23" s="35"/>
      <c r="H23" s="38"/>
      <c r="J23" s="38"/>
      <c r="K23" s="38"/>
      <c r="L23" s="38"/>
      <c r="M23" s="38"/>
      <c r="N23" s="38"/>
      <c r="O23" s="38"/>
      <c r="S23" s="38" t="s">
        <v>349</v>
      </c>
      <c r="T23" s="38"/>
      <c r="U23" s="38"/>
      <c r="V23" s="38"/>
      <c r="W23" s="38"/>
      <c r="X23" s="38"/>
      <c r="Z23" s="38"/>
      <c r="AB23" s="38" t="s">
        <v>366</v>
      </c>
      <c r="AC23" s="38"/>
      <c r="AD23" s="38"/>
      <c r="AE23" s="38"/>
      <c r="AF23" s="38"/>
      <c r="AI23" s="35"/>
      <c r="AJ23" s="35"/>
    </row>
    <row r="24" spans="1:36">
      <c r="A24" s="35"/>
      <c r="B24" s="35"/>
      <c r="H24" s="38"/>
      <c r="J24" s="38"/>
      <c r="K24" s="38"/>
      <c r="L24" s="38"/>
      <c r="M24" s="38"/>
      <c r="N24" s="38"/>
      <c r="O24" s="38"/>
      <c r="S24" s="144"/>
      <c r="T24" s="144"/>
      <c r="U24" s="144"/>
      <c r="V24" s="144"/>
      <c r="W24" s="144"/>
      <c r="X24" s="144"/>
      <c r="Y24" s="144"/>
      <c r="Z24" s="38"/>
      <c r="AB24" s="127"/>
      <c r="AC24" s="128"/>
      <c r="AD24" s="128"/>
      <c r="AE24" s="128"/>
      <c r="AF24" s="129"/>
      <c r="AI24" s="35"/>
      <c r="AJ24" s="35"/>
    </row>
    <row r="25" spans="1:36">
      <c r="A25" s="35"/>
      <c r="B25" s="35"/>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5"/>
      <c r="AJ25" s="35"/>
    </row>
    <row r="26" spans="1:36">
      <c r="A26" s="35"/>
      <c r="B26" s="35"/>
      <c r="H26" s="38"/>
      <c r="J26" s="38"/>
      <c r="K26" s="38"/>
      <c r="L26" s="38"/>
      <c r="M26" s="38"/>
      <c r="N26" s="38"/>
      <c r="O26" s="38"/>
      <c r="P26" s="38"/>
      <c r="Q26" s="38"/>
      <c r="R26" s="38"/>
      <c r="S26" s="38" t="s">
        <v>401</v>
      </c>
      <c r="T26" s="38"/>
      <c r="U26" s="38"/>
      <c r="V26" s="38"/>
      <c r="W26" s="38"/>
      <c r="X26" s="38"/>
      <c r="Y26" s="38"/>
      <c r="Z26" s="38"/>
      <c r="AA26" s="38"/>
      <c r="AB26" s="38"/>
      <c r="AC26" s="38"/>
      <c r="AD26" s="38"/>
      <c r="AE26" s="38"/>
      <c r="AF26" s="38"/>
      <c r="AG26" s="38"/>
      <c r="AH26" s="38"/>
      <c r="AI26" s="35"/>
      <c r="AJ26" s="35"/>
    </row>
    <row r="27" spans="1:36">
      <c r="A27" s="35"/>
      <c r="B27" s="35"/>
      <c r="H27" s="38"/>
      <c r="J27" s="38"/>
      <c r="K27" s="38"/>
      <c r="L27" s="38"/>
      <c r="M27" s="38"/>
      <c r="N27" s="38"/>
      <c r="O27" s="38"/>
      <c r="P27" s="38"/>
      <c r="Q27" s="38"/>
      <c r="R27" s="38"/>
      <c r="S27" s="130"/>
      <c r="T27" s="131"/>
      <c r="U27" s="131"/>
      <c r="V27" s="131"/>
      <c r="W27" s="131"/>
      <c r="X27" s="131"/>
      <c r="Y27" s="131"/>
      <c r="Z27" s="131"/>
      <c r="AA27" s="131"/>
      <c r="AB27" s="131"/>
      <c r="AC27" s="131"/>
      <c r="AD27" s="131"/>
      <c r="AE27" s="131"/>
      <c r="AF27" s="131"/>
      <c r="AG27" s="131"/>
      <c r="AH27" s="132"/>
      <c r="AI27" s="35"/>
      <c r="AJ27" s="35"/>
    </row>
    <row r="28" spans="1:36" ht="15">
      <c r="A28" s="35"/>
      <c r="B28" s="35"/>
      <c r="C28" s="37"/>
      <c r="D28" s="37"/>
      <c r="E28" s="37"/>
      <c r="F28" s="37"/>
      <c r="G28" s="37"/>
      <c r="H28" s="37"/>
      <c r="I28" s="37"/>
      <c r="J28" s="37"/>
      <c r="K28" s="37"/>
      <c r="L28" s="37"/>
      <c r="M28" s="37"/>
      <c r="N28" s="37"/>
      <c r="O28" s="37"/>
      <c r="P28" s="37"/>
      <c r="Q28" s="37"/>
      <c r="R28" s="37"/>
      <c r="AI28" s="35"/>
      <c r="AJ28" s="35"/>
    </row>
    <row r="29" spans="1:36">
      <c r="A29" s="35"/>
      <c r="B29" s="35"/>
      <c r="C29" s="35" t="str">
        <f>IF(Status="osoba pracująca","Zatrudniony w (proszę podać nazwę, pozostało "&amp;250-LEN(ZatrudnionyW)&amp;" znaków)","")</f>
        <v/>
      </c>
      <c r="S29" s="35" t="s">
        <v>422</v>
      </c>
      <c r="T29" s="35"/>
      <c r="U29" s="35"/>
      <c r="V29" s="35"/>
      <c r="W29" s="35"/>
      <c r="X29" s="35"/>
      <c r="Y29" s="35"/>
      <c r="Z29" s="35"/>
      <c r="AA29" s="35"/>
      <c r="AB29" s="35"/>
      <c r="AC29" s="35"/>
      <c r="AD29" s="35"/>
      <c r="AE29" s="35"/>
      <c r="AF29" s="35"/>
      <c r="AG29" s="35"/>
      <c r="AH29" s="35"/>
      <c r="AI29" s="35"/>
      <c r="AJ29" s="35"/>
    </row>
    <row r="30" spans="1:36">
      <c r="A30" s="35"/>
      <c r="B30" s="35"/>
      <c r="C30" s="115"/>
      <c r="D30" s="116"/>
      <c r="E30" s="116"/>
      <c r="F30" s="116"/>
      <c r="G30" s="116"/>
      <c r="H30" s="116"/>
      <c r="I30" s="116"/>
      <c r="J30" s="116"/>
      <c r="K30" s="116"/>
      <c r="L30" s="116"/>
      <c r="M30" s="116"/>
      <c r="N30" s="116"/>
      <c r="O30" s="116"/>
      <c r="P30" s="117"/>
      <c r="S30" s="130"/>
      <c r="T30" s="131"/>
      <c r="U30" s="131"/>
      <c r="V30" s="131"/>
      <c r="W30" s="131"/>
      <c r="X30" s="131"/>
      <c r="Y30" s="131"/>
      <c r="Z30" s="131"/>
      <c r="AA30" s="131"/>
      <c r="AB30" s="131"/>
      <c r="AC30" s="131"/>
      <c r="AD30" s="131"/>
      <c r="AE30" s="131"/>
      <c r="AF30" s="131"/>
      <c r="AG30" s="131"/>
      <c r="AH30" s="132"/>
      <c r="AI30" s="35"/>
      <c r="AJ30" s="35"/>
    </row>
    <row r="31" spans="1:36" ht="15" customHeight="1">
      <c r="A31" s="35"/>
      <c r="B31" s="35"/>
      <c r="C31" s="118"/>
      <c r="D31" s="119"/>
      <c r="E31" s="119"/>
      <c r="F31" s="119"/>
      <c r="G31" s="119"/>
      <c r="H31" s="119"/>
      <c r="I31" s="119"/>
      <c r="J31" s="119"/>
      <c r="K31" s="119"/>
      <c r="L31" s="119"/>
      <c r="M31" s="119"/>
      <c r="N31" s="119"/>
      <c r="O31" s="119"/>
      <c r="P31" s="120"/>
      <c r="AI31" s="35"/>
      <c r="AJ31" s="35"/>
    </row>
    <row r="32" spans="1:36" ht="15" customHeight="1">
      <c r="A32" s="35"/>
      <c r="B32" s="35"/>
      <c r="C32" s="118"/>
      <c r="D32" s="119"/>
      <c r="E32" s="119"/>
      <c r="F32" s="119"/>
      <c r="G32" s="119"/>
      <c r="H32" s="119"/>
      <c r="I32" s="119"/>
      <c r="J32" s="119"/>
      <c r="K32" s="119"/>
      <c r="L32" s="119"/>
      <c r="M32" s="119"/>
      <c r="N32" s="119"/>
      <c r="O32" s="119"/>
      <c r="P32" s="120"/>
      <c r="S32" s="38"/>
      <c r="T32" s="38"/>
      <c r="U32" s="38"/>
      <c r="V32" s="38"/>
      <c r="W32" s="38"/>
      <c r="X32" s="38"/>
      <c r="Y32" s="38"/>
      <c r="Z32" s="38"/>
      <c r="AA32" s="38"/>
      <c r="AB32" s="38"/>
      <c r="AC32" s="38"/>
      <c r="AD32" s="38"/>
      <c r="AE32" s="61"/>
      <c r="AF32" s="78" t="str">
        <f>IF(Status="osoba pracująca","Wykonywana praca jest niezgodna z kierunkiem studiów (T/N)","")</f>
        <v/>
      </c>
      <c r="AG32" s="100"/>
      <c r="AH32" s="101"/>
      <c r="AI32" s="35"/>
      <c r="AJ32" s="35"/>
    </row>
    <row r="33" spans="1:36" ht="15" customHeight="1">
      <c r="A33" s="35"/>
      <c r="B33" s="35"/>
      <c r="C33" s="118"/>
      <c r="D33" s="119"/>
      <c r="E33" s="119"/>
      <c r="F33" s="119"/>
      <c r="G33" s="119"/>
      <c r="H33" s="119"/>
      <c r="I33" s="119"/>
      <c r="J33" s="119"/>
      <c r="K33" s="119"/>
      <c r="L33" s="119"/>
      <c r="M33" s="119"/>
      <c r="N33" s="119"/>
      <c r="O33" s="119"/>
      <c r="P33" s="120"/>
      <c r="AI33" s="35"/>
      <c r="AJ33" s="35"/>
    </row>
    <row r="34" spans="1:36" ht="15">
      <c r="A34" s="35"/>
      <c r="B34" s="35"/>
      <c r="C34" s="118"/>
      <c r="D34" s="119"/>
      <c r="E34" s="119"/>
      <c r="F34" s="119"/>
      <c r="G34" s="119"/>
      <c r="H34" s="119"/>
      <c r="I34" s="119"/>
      <c r="J34" s="119"/>
      <c r="K34" s="119"/>
      <c r="L34" s="119"/>
      <c r="M34" s="119"/>
      <c r="N34" s="119"/>
      <c r="O34" s="119"/>
      <c r="P34" s="120"/>
      <c r="Q34" s="37"/>
      <c r="R34" s="37"/>
      <c r="S34" s="35" t="str">
        <f>IF(Status="osoba pracująca","Wykonywany zawód (wybierz z listy)","")</f>
        <v/>
      </c>
      <c r="T34" s="35"/>
      <c r="U34" s="35"/>
      <c r="V34" s="35"/>
      <c r="W34" s="35"/>
      <c r="X34" s="35"/>
      <c r="Y34" s="35"/>
      <c r="Z34" s="35"/>
      <c r="AA34" s="35"/>
      <c r="AB34" s="35"/>
      <c r="AC34" s="35"/>
      <c r="AD34" s="35"/>
      <c r="AE34" s="35"/>
      <c r="AF34" s="35"/>
      <c r="AG34" s="35"/>
      <c r="AH34" s="35"/>
      <c r="AI34" s="35"/>
      <c r="AJ34" s="35"/>
    </row>
    <row r="35" spans="1:36">
      <c r="A35" s="35"/>
      <c r="B35" s="35"/>
      <c r="C35" s="121"/>
      <c r="D35" s="122"/>
      <c r="E35" s="122"/>
      <c r="F35" s="122"/>
      <c r="G35" s="122"/>
      <c r="H35" s="122"/>
      <c r="I35" s="122"/>
      <c r="J35" s="122"/>
      <c r="K35" s="122"/>
      <c r="L35" s="122"/>
      <c r="M35" s="122"/>
      <c r="N35" s="122"/>
      <c r="O35" s="122"/>
      <c r="P35" s="123"/>
      <c r="Q35" s="43"/>
      <c r="R35" s="38"/>
      <c r="S35" s="112"/>
      <c r="T35" s="113"/>
      <c r="U35" s="113"/>
      <c r="V35" s="113"/>
      <c r="W35" s="113"/>
      <c r="X35" s="113"/>
      <c r="Y35" s="113"/>
      <c r="Z35" s="113"/>
      <c r="AA35" s="113"/>
      <c r="AB35" s="113"/>
      <c r="AC35" s="113"/>
      <c r="AD35" s="113"/>
      <c r="AE35" s="113"/>
      <c r="AF35" s="113"/>
      <c r="AG35" s="113"/>
      <c r="AH35" s="114"/>
      <c r="AI35" s="35"/>
      <c r="AJ35" s="35"/>
    </row>
    <row r="36" spans="1:36">
      <c r="A36" s="39"/>
      <c r="B36" s="49"/>
      <c r="C36" s="41"/>
      <c r="D36" s="41"/>
      <c r="E36" s="41"/>
      <c r="F36" s="41"/>
      <c r="G36" s="41"/>
      <c r="H36" s="41"/>
      <c r="I36" s="41"/>
      <c r="J36" s="41"/>
      <c r="K36" s="41"/>
      <c r="L36" s="41"/>
      <c r="M36" s="41"/>
      <c r="N36" s="41"/>
      <c r="O36" s="41"/>
      <c r="P36" s="41"/>
      <c r="Q36" s="41"/>
      <c r="R36" s="41"/>
      <c r="S36" s="41"/>
      <c r="T36" s="41"/>
      <c r="U36" s="41"/>
      <c r="V36" s="41"/>
      <c r="W36" s="41"/>
      <c r="X36" s="41"/>
      <c r="Y36" s="41"/>
      <c r="Z36" s="42"/>
      <c r="AA36" s="42"/>
      <c r="AB36" s="42"/>
      <c r="AC36" s="42"/>
      <c r="AD36" s="42"/>
      <c r="AE36" s="42"/>
      <c r="AF36" s="42"/>
      <c r="AG36" s="42"/>
      <c r="AH36" s="42"/>
      <c r="AI36" s="42"/>
      <c r="AJ36" s="39"/>
    </row>
    <row r="37" spans="1:36">
      <c r="A37" s="35"/>
      <c r="B37" s="35"/>
      <c r="C37" s="38"/>
      <c r="D37" s="38"/>
      <c r="E37" s="38"/>
      <c r="F37" s="38"/>
      <c r="G37" s="38"/>
      <c r="H37" s="38"/>
      <c r="I37" s="38"/>
      <c r="J37" s="38"/>
      <c r="K37" s="38"/>
      <c r="L37" s="38"/>
      <c r="M37" s="38"/>
      <c r="N37" s="38"/>
      <c r="O37" s="38"/>
      <c r="P37" s="38"/>
      <c r="Q37" s="38"/>
      <c r="R37" s="38"/>
      <c r="S37" s="38"/>
      <c r="T37" s="38"/>
      <c r="U37" s="38"/>
      <c r="V37" s="38"/>
      <c r="W37" s="38"/>
      <c r="X37" s="38"/>
      <c r="Y37" s="38"/>
      <c r="Z37" s="39"/>
      <c r="AA37" s="39"/>
      <c r="AB37" s="39"/>
      <c r="AC37" s="39"/>
      <c r="AD37" s="39"/>
      <c r="AE37" s="39"/>
      <c r="AF37" s="39"/>
      <c r="AG37" s="39"/>
      <c r="AH37" s="39"/>
      <c r="AI37" s="35"/>
      <c r="AJ37" s="35"/>
    </row>
    <row r="38" spans="1:36" ht="7.5" customHeight="1">
      <c r="A38" s="35"/>
      <c r="B38" s="35"/>
      <c r="C38" s="38"/>
      <c r="D38" s="38"/>
      <c r="E38" s="38"/>
      <c r="F38" s="38"/>
      <c r="G38" s="38"/>
      <c r="H38" s="38"/>
      <c r="I38" s="38"/>
      <c r="J38" s="38"/>
      <c r="K38" s="38"/>
      <c r="L38" s="38"/>
      <c r="M38" s="38"/>
      <c r="N38" s="38"/>
      <c r="O38" s="38"/>
      <c r="P38" s="38"/>
      <c r="Q38" s="38"/>
      <c r="R38" s="38"/>
      <c r="S38" s="38"/>
      <c r="T38" s="38"/>
      <c r="U38" s="38"/>
      <c r="V38" s="38"/>
      <c r="W38" s="38"/>
      <c r="X38" s="38"/>
      <c r="Y38" s="38"/>
      <c r="Z38" s="39"/>
      <c r="AA38" s="39"/>
      <c r="AF38" s="39"/>
      <c r="AG38" s="39"/>
      <c r="AH38" s="39"/>
      <c r="AI38" s="35"/>
      <c r="AJ38" s="35"/>
    </row>
    <row r="39" spans="1:36" ht="15">
      <c r="A39" s="39"/>
      <c r="B39" s="39"/>
      <c r="C39" s="40" t="s">
        <v>1700</v>
      </c>
      <c r="D39" s="40"/>
      <c r="E39" s="40"/>
      <c r="F39" s="40"/>
      <c r="G39" s="40"/>
      <c r="H39" s="40"/>
      <c r="I39" s="40"/>
      <c r="J39" s="40"/>
      <c r="K39" s="40"/>
      <c r="L39" s="40"/>
      <c r="M39" s="40"/>
      <c r="N39" s="40"/>
      <c r="O39" s="40"/>
      <c r="P39" s="40"/>
      <c r="Q39" s="40"/>
      <c r="R39" s="40"/>
      <c r="S39" s="40"/>
      <c r="T39" s="40"/>
      <c r="U39" s="40"/>
      <c r="V39" s="40"/>
      <c r="W39" s="40"/>
      <c r="X39" s="40"/>
      <c r="Y39" s="35"/>
      <c r="Z39" s="35"/>
      <c r="AA39" s="35"/>
      <c r="AF39" s="38"/>
      <c r="AG39" s="38"/>
      <c r="AH39" s="38"/>
      <c r="AI39" s="38"/>
      <c r="AJ39" s="38"/>
    </row>
    <row r="40" spans="1:36" ht="6.75" customHeight="1">
      <c r="A40" s="39"/>
      <c r="B40" s="39"/>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9"/>
      <c r="AE40" s="39"/>
      <c r="AF40" s="39"/>
      <c r="AG40" s="39"/>
      <c r="AH40" s="39"/>
      <c r="AI40" s="39"/>
      <c r="AJ40" s="39"/>
    </row>
    <row r="41" spans="1:36">
      <c r="A41" s="39"/>
      <c r="B41" s="39"/>
      <c r="C41" s="38" t="s">
        <v>334</v>
      </c>
      <c r="D41" s="38"/>
      <c r="E41" s="38"/>
      <c r="F41" s="38"/>
      <c r="G41" s="38"/>
      <c r="H41" s="38"/>
      <c r="I41" s="38"/>
      <c r="J41" s="38"/>
      <c r="K41" s="38"/>
      <c r="M41" s="38" t="s">
        <v>335</v>
      </c>
      <c r="N41" s="38"/>
      <c r="O41" s="38"/>
      <c r="P41" s="38"/>
      <c r="Q41" s="38"/>
      <c r="R41" s="38"/>
      <c r="S41" s="38"/>
      <c r="V41" s="38" t="s">
        <v>403</v>
      </c>
      <c r="AE41" s="38" t="s">
        <v>5</v>
      </c>
      <c r="AF41" s="38"/>
      <c r="AG41" s="38"/>
      <c r="AH41" s="38"/>
      <c r="AJ41" s="39"/>
    </row>
    <row r="42" spans="1:36">
      <c r="A42" s="39"/>
      <c r="B42" s="39"/>
      <c r="C42" s="124"/>
      <c r="D42" s="125"/>
      <c r="E42" s="125"/>
      <c r="F42" s="125"/>
      <c r="G42" s="125"/>
      <c r="H42" s="125"/>
      <c r="I42" s="125"/>
      <c r="J42" s="126"/>
      <c r="K42" s="38"/>
      <c r="M42" s="124"/>
      <c r="N42" s="125"/>
      <c r="O42" s="125"/>
      <c r="P42" s="125"/>
      <c r="Q42" s="125"/>
      <c r="R42" s="125"/>
      <c r="S42" s="126"/>
      <c r="V42" s="112"/>
      <c r="W42" s="113"/>
      <c r="X42" s="113"/>
      <c r="Y42" s="113"/>
      <c r="Z42" s="113"/>
      <c r="AA42" s="113"/>
      <c r="AB42" s="114"/>
      <c r="AE42" s="127"/>
      <c r="AF42" s="128"/>
      <c r="AG42" s="128"/>
      <c r="AH42" s="129"/>
      <c r="AJ42" s="39"/>
    </row>
    <row r="43" spans="1:36" ht="8.25" customHeight="1">
      <c r="A43" s="39"/>
      <c r="B43" s="39"/>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9"/>
      <c r="AE43" s="39"/>
      <c r="AF43" s="39"/>
      <c r="AG43" s="39"/>
      <c r="AH43" s="39"/>
      <c r="AI43" s="39"/>
      <c r="AJ43" s="39"/>
    </row>
    <row r="44" spans="1:36">
      <c r="A44" s="39"/>
      <c r="B44" s="39"/>
      <c r="C44" s="38" t="s">
        <v>10</v>
      </c>
      <c r="M44" s="38" t="s">
        <v>3</v>
      </c>
      <c r="N44" s="38"/>
      <c r="O44" s="38"/>
      <c r="P44" s="38"/>
      <c r="Q44" s="38"/>
      <c r="R44" s="38"/>
      <c r="S44" s="38"/>
      <c r="T44" s="38"/>
      <c r="U44" s="38"/>
      <c r="V44" s="38" t="s">
        <v>4</v>
      </c>
      <c r="W44" s="38"/>
      <c r="X44" s="38"/>
      <c r="AA44" s="38" t="s">
        <v>1796</v>
      </c>
      <c r="AB44" s="38"/>
      <c r="AC44" s="38"/>
      <c r="AE44" s="38"/>
      <c r="AF44" s="39"/>
      <c r="AG44" s="39"/>
      <c r="AH44" s="39"/>
      <c r="AI44" s="39"/>
      <c r="AJ44" s="39"/>
    </row>
    <row r="45" spans="1:36">
      <c r="A45" s="39"/>
      <c r="B45" s="39"/>
      <c r="C45" s="112"/>
      <c r="D45" s="113"/>
      <c r="E45" s="113"/>
      <c r="F45" s="113"/>
      <c r="G45" s="113"/>
      <c r="H45" s="113"/>
      <c r="I45" s="113"/>
      <c r="J45" s="114"/>
      <c r="M45" s="124"/>
      <c r="N45" s="125"/>
      <c r="O45" s="125"/>
      <c r="P45" s="125"/>
      <c r="Q45" s="125"/>
      <c r="R45" s="125"/>
      <c r="S45" s="126"/>
      <c r="T45" s="38"/>
      <c r="U45" s="38"/>
      <c r="V45" s="127"/>
      <c r="W45" s="128"/>
      <c r="X45" s="129"/>
      <c r="AA45" s="127"/>
      <c r="AB45" s="128"/>
      <c r="AC45" s="129"/>
      <c r="AE45" s="38"/>
      <c r="AF45" s="39"/>
      <c r="AG45" s="39"/>
      <c r="AH45" s="39"/>
      <c r="AI45" s="39"/>
      <c r="AJ45" s="39"/>
    </row>
    <row r="46" spans="1:36" ht="8.25" customHeight="1">
      <c r="A46" s="39"/>
      <c r="B46" s="39"/>
      <c r="C46" s="38"/>
      <c r="D46" s="38"/>
      <c r="E46" s="38"/>
      <c r="F46" s="38"/>
      <c r="G46" s="38"/>
      <c r="H46" s="38"/>
      <c r="I46" s="38"/>
      <c r="J46" s="38"/>
      <c r="K46" s="38"/>
      <c r="L46" s="38"/>
      <c r="M46" s="38"/>
      <c r="N46" s="38"/>
      <c r="O46" s="38"/>
      <c r="P46" s="38"/>
      <c r="Q46" s="38"/>
      <c r="R46" s="38"/>
      <c r="S46" s="38"/>
      <c r="T46" s="38"/>
      <c r="U46" s="38"/>
      <c r="V46" s="38"/>
      <c r="W46" s="38"/>
      <c r="X46" s="38"/>
      <c r="Y46" s="39"/>
      <c r="Z46" s="39"/>
      <c r="AA46" s="39"/>
      <c r="AB46" s="39"/>
      <c r="AC46" s="39"/>
      <c r="AD46" s="39"/>
      <c r="AE46" s="39"/>
      <c r="AF46" s="39"/>
      <c r="AG46" s="39"/>
      <c r="AH46" s="39"/>
      <c r="AI46" s="39"/>
      <c r="AJ46" s="39"/>
    </row>
    <row r="47" spans="1:36">
      <c r="A47" s="39"/>
      <c r="B47" s="39"/>
      <c r="C47" s="38" t="s">
        <v>16</v>
      </c>
      <c r="D47" s="38"/>
      <c r="E47" s="38"/>
      <c r="F47" s="38"/>
      <c r="G47" s="38"/>
      <c r="H47" s="38"/>
      <c r="I47" s="38"/>
      <c r="J47" s="38"/>
      <c r="K47" s="38"/>
      <c r="L47" s="38"/>
      <c r="R47" s="38" t="s">
        <v>339</v>
      </c>
      <c r="S47" s="39"/>
      <c r="U47" s="38"/>
      <c r="V47" s="38"/>
      <c r="Y47" s="38"/>
      <c r="AA47" s="38" t="s">
        <v>1816</v>
      </c>
      <c r="AB47" s="38"/>
      <c r="AC47" s="38"/>
      <c r="AD47" s="38"/>
      <c r="AE47" s="38"/>
      <c r="AF47" s="38"/>
      <c r="AG47" s="38"/>
    </row>
    <row r="48" spans="1:36">
      <c r="A48" s="39"/>
      <c r="B48" s="39"/>
      <c r="C48" s="124"/>
      <c r="D48" s="125"/>
      <c r="E48" s="125"/>
      <c r="F48" s="125"/>
      <c r="G48" s="125"/>
      <c r="H48" s="125"/>
      <c r="I48" s="125"/>
      <c r="J48" s="125"/>
      <c r="K48" s="125"/>
      <c r="L48" s="125"/>
      <c r="M48" s="125"/>
      <c r="N48" s="125"/>
      <c r="O48" s="126"/>
      <c r="R48" s="133"/>
      <c r="S48" s="134"/>
      <c r="T48" s="134"/>
      <c r="U48" s="134"/>
      <c r="V48" s="134"/>
      <c r="W48" s="134"/>
      <c r="X48" s="134"/>
      <c r="Y48" s="135"/>
      <c r="AA48" s="124"/>
      <c r="AB48" s="125"/>
      <c r="AC48" s="125"/>
      <c r="AD48" s="125"/>
      <c r="AE48" s="125"/>
      <c r="AF48" s="125"/>
      <c r="AG48" s="126"/>
    </row>
    <row r="49" spans="1:36" ht="15">
      <c r="A49" s="35"/>
      <c r="B49" s="35"/>
      <c r="C49" s="37"/>
      <c r="D49" s="37"/>
      <c r="E49" s="37"/>
      <c r="F49" s="37"/>
      <c r="G49" s="37"/>
      <c r="H49" s="37"/>
      <c r="I49" s="37"/>
      <c r="J49" s="37"/>
      <c r="K49" s="37"/>
      <c r="L49" s="37"/>
      <c r="M49" s="37"/>
      <c r="N49" s="37"/>
      <c r="O49" s="37"/>
      <c r="P49" s="37"/>
      <c r="Q49" s="37"/>
      <c r="R49" s="37"/>
      <c r="S49" s="37"/>
      <c r="T49" s="37"/>
      <c r="U49" s="37"/>
      <c r="V49" s="37"/>
      <c r="W49" s="37"/>
      <c r="X49" s="37"/>
      <c r="Y49" s="38"/>
      <c r="Z49" s="38"/>
      <c r="AA49" s="38"/>
      <c r="AB49" s="38"/>
      <c r="AC49" s="38"/>
      <c r="AD49" s="38"/>
      <c r="AE49" s="38"/>
      <c r="AF49" s="38"/>
      <c r="AG49" s="38"/>
      <c r="AH49" s="38"/>
      <c r="AI49" s="35"/>
      <c r="AJ49" s="35"/>
    </row>
    <row r="50" spans="1:36">
      <c r="A50" s="39"/>
      <c r="B50" s="49"/>
      <c r="C50" s="41"/>
      <c r="D50" s="41"/>
      <c r="E50" s="41"/>
      <c r="F50" s="41"/>
      <c r="G50" s="41"/>
      <c r="H50" s="41"/>
      <c r="I50" s="41"/>
      <c r="J50" s="41"/>
      <c r="K50" s="41"/>
      <c r="L50" s="41"/>
      <c r="M50" s="41"/>
      <c r="N50" s="41"/>
      <c r="O50" s="41"/>
      <c r="P50" s="41"/>
      <c r="Q50" s="41"/>
      <c r="R50" s="41"/>
      <c r="S50" s="41"/>
      <c r="T50" s="41"/>
      <c r="U50" s="41"/>
      <c r="V50" s="41"/>
      <c r="W50" s="41"/>
      <c r="X50" s="41"/>
      <c r="Y50" s="41"/>
      <c r="Z50" s="42"/>
      <c r="AA50" s="42"/>
      <c r="AB50" s="42"/>
      <c r="AC50" s="42"/>
      <c r="AD50" s="42"/>
      <c r="AE50" s="42"/>
      <c r="AF50" s="42"/>
      <c r="AG50" s="42"/>
      <c r="AH50" s="42"/>
      <c r="AI50" s="42"/>
      <c r="AJ50" s="39"/>
    </row>
    <row r="51" spans="1:36">
      <c r="A51" s="35"/>
      <c r="B51" s="35"/>
      <c r="C51" s="38"/>
      <c r="D51" s="38"/>
      <c r="E51" s="38"/>
      <c r="F51" s="38"/>
      <c r="G51" s="38"/>
      <c r="H51" s="38"/>
      <c r="I51" s="38"/>
      <c r="J51" s="38"/>
      <c r="K51" s="38"/>
      <c r="L51" s="38"/>
      <c r="M51" s="38"/>
      <c r="N51" s="38"/>
      <c r="O51" s="38"/>
      <c r="P51" s="38"/>
      <c r="Q51" s="38"/>
      <c r="R51" s="38"/>
      <c r="S51" s="38"/>
      <c r="T51" s="38"/>
      <c r="U51" s="38"/>
      <c r="V51" s="38"/>
      <c r="W51" s="38"/>
      <c r="X51" s="38"/>
      <c r="Y51" s="38"/>
      <c r="Z51" s="39"/>
      <c r="AA51" s="39"/>
      <c r="AB51" s="39"/>
      <c r="AC51" s="39"/>
      <c r="AD51" s="39"/>
      <c r="AE51" s="39"/>
      <c r="AF51" s="39"/>
      <c r="AG51" s="39"/>
      <c r="AH51" s="39"/>
      <c r="AI51" s="35"/>
      <c r="AJ51" s="35"/>
    </row>
    <row r="52" spans="1:36" ht="7.5" customHeight="1">
      <c r="A52" s="35"/>
      <c r="B52" s="35"/>
      <c r="C52" s="38"/>
      <c r="D52" s="38"/>
      <c r="E52" s="38"/>
      <c r="F52" s="38"/>
      <c r="G52" s="38"/>
      <c r="H52" s="38"/>
      <c r="I52" s="38"/>
      <c r="J52" s="38"/>
      <c r="K52" s="38"/>
      <c r="L52" s="38"/>
      <c r="M52" s="38"/>
      <c r="N52" s="38"/>
      <c r="O52" s="38"/>
      <c r="P52" s="38"/>
      <c r="Q52" s="38"/>
      <c r="R52" s="38"/>
      <c r="S52" s="38"/>
      <c r="T52" s="38"/>
      <c r="U52" s="38"/>
      <c r="V52" s="38"/>
      <c r="W52" s="38"/>
      <c r="X52" s="38"/>
      <c r="Y52" s="38"/>
      <c r="Z52" s="39"/>
      <c r="AA52" s="39"/>
      <c r="AF52" s="39"/>
      <c r="AG52" s="39"/>
      <c r="AH52" s="39"/>
      <c r="AI52" s="35"/>
      <c r="AJ52" s="35"/>
    </row>
    <row r="53" spans="1:36" ht="15">
      <c r="A53" s="39"/>
      <c r="B53" s="39"/>
      <c r="C53" s="40" t="s">
        <v>1699</v>
      </c>
      <c r="D53" s="40"/>
      <c r="E53" s="40"/>
      <c r="F53" s="40"/>
      <c r="G53" s="40"/>
      <c r="H53" s="40"/>
      <c r="I53" s="40"/>
      <c r="J53" s="40"/>
      <c r="K53" s="40"/>
      <c r="L53" s="40"/>
      <c r="M53" s="40"/>
      <c r="N53" s="40"/>
      <c r="O53" s="40"/>
      <c r="P53" s="40"/>
      <c r="Q53" s="40"/>
      <c r="R53" s="40"/>
      <c r="S53" s="40"/>
      <c r="T53" s="40"/>
      <c r="U53" s="40"/>
      <c r="V53" s="40"/>
      <c r="W53" s="40"/>
      <c r="X53" s="40"/>
      <c r="Y53" s="35"/>
      <c r="Z53" s="35"/>
      <c r="AA53" s="35"/>
      <c r="AF53" s="78" t="s">
        <v>1701</v>
      </c>
      <c r="AG53" s="100"/>
      <c r="AH53" s="101"/>
      <c r="AI53" s="38"/>
      <c r="AJ53" s="38"/>
    </row>
    <row r="54" spans="1:36" ht="6.75" customHeight="1">
      <c r="A54" s="39"/>
      <c r="B54" s="39"/>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9"/>
      <c r="AE54" s="39"/>
      <c r="AF54" s="39"/>
      <c r="AG54" s="39"/>
      <c r="AH54" s="39"/>
      <c r="AI54" s="39"/>
      <c r="AJ54" s="39"/>
    </row>
    <row r="55" spans="1:36">
      <c r="A55" s="39"/>
      <c r="B55" s="39"/>
      <c r="C55" s="38" t="s">
        <v>334</v>
      </c>
      <c r="D55" s="38"/>
      <c r="E55" s="38"/>
      <c r="F55" s="38"/>
      <c r="G55" s="38"/>
      <c r="H55" s="38"/>
      <c r="I55" s="38"/>
      <c r="J55" s="38"/>
      <c r="K55" s="38"/>
      <c r="M55" s="38" t="s">
        <v>335</v>
      </c>
      <c r="N55" s="38"/>
      <c r="O55" s="38"/>
      <c r="P55" s="38"/>
      <c r="Q55" s="38"/>
      <c r="R55" s="38"/>
      <c r="S55" s="38"/>
      <c r="V55" s="38" t="s">
        <v>403</v>
      </c>
      <c r="AE55" s="38" t="s">
        <v>5</v>
      </c>
      <c r="AF55" s="38"/>
      <c r="AG55" s="38"/>
      <c r="AH55" s="38"/>
      <c r="AJ55" s="39"/>
    </row>
    <row r="56" spans="1:36">
      <c r="A56" s="39"/>
      <c r="B56" s="39"/>
      <c r="C56" s="124"/>
      <c r="D56" s="125"/>
      <c r="E56" s="125"/>
      <c r="F56" s="125"/>
      <c r="G56" s="125"/>
      <c r="H56" s="125"/>
      <c r="I56" s="125"/>
      <c r="J56" s="126"/>
      <c r="K56" s="38"/>
      <c r="M56" s="124"/>
      <c r="N56" s="125"/>
      <c r="O56" s="125"/>
      <c r="P56" s="125"/>
      <c r="Q56" s="125"/>
      <c r="R56" s="125"/>
      <c r="S56" s="126"/>
      <c r="V56" s="112"/>
      <c r="W56" s="113"/>
      <c r="X56" s="113"/>
      <c r="Y56" s="113"/>
      <c r="Z56" s="113"/>
      <c r="AA56" s="113"/>
      <c r="AB56" s="114"/>
      <c r="AE56" s="127"/>
      <c r="AF56" s="128"/>
      <c r="AG56" s="128"/>
      <c r="AH56" s="129"/>
      <c r="AJ56" s="39"/>
    </row>
    <row r="57" spans="1:36" ht="8.25" customHeight="1">
      <c r="A57" s="39"/>
      <c r="B57" s="39"/>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9"/>
      <c r="AE57" s="39"/>
      <c r="AF57" s="39"/>
      <c r="AG57" s="39"/>
      <c r="AH57" s="39"/>
      <c r="AI57" s="39"/>
      <c r="AJ57" s="39"/>
    </row>
    <row r="58" spans="1:36">
      <c r="A58" s="39"/>
      <c r="B58" s="39"/>
      <c r="C58" s="38" t="s">
        <v>10</v>
      </c>
      <c r="M58" s="38" t="s">
        <v>3</v>
      </c>
      <c r="N58" s="38"/>
      <c r="O58" s="38"/>
      <c r="P58" s="38"/>
      <c r="Q58" s="38"/>
      <c r="R58" s="38"/>
      <c r="S58" s="38"/>
      <c r="T58" s="38"/>
      <c r="U58" s="38"/>
      <c r="V58" s="38" t="s">
        <v>4</v>
      </c>
      <c r="W58" s="38"/>
      <c r="X58" s="38"/>
      <c r="AA58" s="38" t="s">
        <v>1796</v>
      </c>
      <c r="AB58" s="38"/>
      <c r="AC58" s="38"/>
      <c r="AE58" s="38"/>
      <c r="AF58" s="39"/>
      <c r="AG58" s="39"/>
      <c r="AH58" s="39"/>
      <c r="AI58" s="39"/>
      <c r="AJ58" s="39"/>
    </row>
    <row r="59" spans="1:36">
      <c r="A59" s="39"/>
      <c r="B59" s="39"/>
      <c r="C59" s="112"/>
      <c r="D59" s="113"/>
      <c r="E59" s="113"/>
      <c r="F59" s="113"/>
      <c r="G59" s="113"/>
      <c r="H59" s="113"/>
      <c r="I59" s="113"/>
      <c r="J59" s="114"/>
      <c r="M59" s="124"/>
      <c r="N59" s="125"/>
      <c r="O59" s="125"/>
      <c r="P59" s="125"/>
      <c r="Q59" s="125"/>
      <c r="R59" s="125"/>
      <c r="S59" s="126"/>
      <c r="T59" s="38"/>
      <c r="U59" s="38"/>
      <c r="V59" s="127"/>
      <c r="W59" s="128"/>
      <c r="X59" s="129"/>
      <c r="AA59" s="127"/>
      <c r="AB59" s="128"/>
      <c r="AC59" s="129"/>
      <c r="AE59" s="38"/>
      <c r="AF59" s="39"/>
      <c r="AG59" s="39"/>
      <c r="AH59" s="39"/>
      <c r="AI59" s="39"/>
      <c r="AJ59" s="39"/>
    </row>
    <row r="60" spans="1:36" ht="15">
      <c r="A60" s="35"/>
      <c r="B60" s="35"/>
      <c r="C60" s="37"/>
      <c r="D60" s="37"/>
      <c r="E60" s="37"/>
      <c r="F60" s="37"/>
      <c r="G60" s="37"/>
      <c r="H60" s="37"/>
      <c r="I60" s="37"/>
      <c r="J60" s="37"/>
      <c r="K60" s="37"/>
      <c r="L60" s="37"/>
      <c r="M60" s="37"/>
      <c r="N60" s="37"/>
      <c r="O60" s="37"/>
      <c r="P60" s="37"/>
      <c r="Q60" s="37"/>
      <c r="R60" s="37"/>
      <c r="S60" s="37"/>
      <c r="T60" s="37"/>
      <c r="U60" s="37"/>
      <c r="V60" s="37"/>
      <c r="W60" s="37"/>
      <c r="X60" s="37"/>
      <c r="Y60" s="38"/>
      <c r="Z60" s="38"/>
      <c r="AA60" s="38"/>
      <c r="AB60" s="38"/>
      <c r="AC60" s="38"/>
      <c r="AD60" s="38"/>
      <c r="AE60" s="38"/>
      <c r="AF60" s="38"/>
      <c r="AG60" s="38"/>
      <c r="AH60" s="38"/>
      <c r="AI60" s="35"/>
      <c r="AJ60" s="35"/>
    </row>
    <row r="61" spans="1:36">
      <c r="A61" s="39"/>
      <c r="B61" s="49"/>
      <c r="C61" s="41"/>
      <c r="D61" s="41"/>
      <c r="E61" s="41"/>
      <c r="F61" s="41"/>
      <c r="G61" s="41"/>
      <c r="H61" s="41"/>
      <c r="I61" s="41"/>
      <c r="J61" s="41"/>
      <c r="K61" s="41"/>
      <c r="L61" s="41"/>
      <c r="M61" s="41"/>
      <c r="N61" s="41"/>
      <c r="O61" s="41"/>
      <c r="P61" s="41"/>
      <c r="Q61" s="41"/>
      <c r="R61" s="41"/>
      <c r="S61" s="41"/>
      <c r="T61" s="41"/>
      <c r="U61" s="41"/>
      <c r="V61" s="41"/>
      <c r="W61" s="41"/>
      <c r="X61" s="41"/>
      <c r="Y61" s="41"/>
      <c r="Z61" s="42"/>
      <c r="AA61" s="42"/>
      <c r="AB61" s="42"/>
      <c r="AC61" s="42"/>
      <c r="AD61" s="42"/>
      <c r="AE61" s="42"/>
      <c r="AF61" s="42"/>
      <c r="AG61" s="42"/>
      <c r="AH61" s="42"/>
      <c r="AI61" s="42"/>
      <c r="AJ61" s="39"/>
    </row>
    <row r="62" spans="1:36" ht="8.25" hidden="1" customHeight="1">
      <c r="A62" s="35"/>
      <c r="B62" s="35"/>
      <c r="C62" s="38"/>
      <c r="D62" s="38"/>
      <c r="E62" s="38"/>
      <c r="F62" s="38"/>
      <c r="G62" s="38"/>
      <c r="H62" s="38"/>
      <c r="I62" s="38"/>
      <c r="J62" s="38"/>
      <c r="K62" s="38"/>
      <c r="L62" s="38"/>
      <c r="M62" s="38"/>
      <c r="N62" s="38"/>
      <c r="O62" s="38"/>
      <c r="P62" s="38"/>
      <c r="Q62" s="38"/>
      <c r="R62" s="38"/>
      <c r="S62" s="38"/>
      <c r="T62" s="38"/>
      <c r="U62" s="38"/>
      <c r="V62" s="38"/>
      <c r="W62" s="38"/>
      <c r="X62" s="38"/>
      <c r="Y62" s="38"/>
      <c r="Z62" s="39"/>
      <c r="AA62" s="39"/>
      <c r="AB62" s="39"/>
      <c r="AC62" s="39"/>
      <c r="AD62" s="39"/>
      <c r="AE62" s="39"/>
      <c r="AF62" s="39"/>
      <c r="AG62" s="39"/>
      <c r="AH62" s="39"/>
      <c r="AI62" s="35"/>
      <c r="AJ62" s="35"/>
    </row>
    <row r="63" spans="1:36" ht="15" hidden="1">
      <c r="A63" s="35"/>
      <c r="B63" s="35"/>
      <c r="C63" s="40" t="s">
        <v>383</v>
      </c>
      <c r="D63" s="38"/>
      <c r="E63" s="38"/>
      <c r="F63" s="38"/>
      <c r="G63" s="38"/>
      <c r="H63" s="38"/>
      <c r="I63" s="38"/>
      <c r="J63" s="38"/>
      <c r="K63" s="38"/>
      <c r="L63" s="38"/>
      <c r="M63" s="38"/>
      <c r="N63" s="38"/>
      <c r="O63" s="38"/>
      <c r="P63" s="38"/>
      <c r="Q63" s="38"/>
      <c r="R63" s="38"/>
      <c r="S63" s="38"/>
      <c r="T63" s="38"/>
      <c r="U63" s="38"/>
      <c r="V63" s="38"/>
      <c r="W63" s="38"/>
      <c r="X63" s="38"/>
      <c r="Y63" s="38"/>
      <c r="Z63" s="39"/>
      <c r="AA63" s="39"/>
      <c r="AB63" s="39"/>
      <c r="AC63" s="39"/>
      <c r="AD63" s="39"/>
      <c r="AE63" s="39"/>
      <c r="AF63" s="39"/>
      <c r="AG63" s="39"/>
      <c r="AH63" s="39"/>
      <c r="AI63" s="35"/>
      <c r="AJ63" s="35"/>
    </row>
    <row r="64" spans="1:36" hidden="1">
      <c r="A64" s="35"/>
      <c r="B64" s="35"/>
      <c r="C64" s="38"/>
      <c r="D64" s="38"/>
      <c r="E64" s="38"/>
      <c r="F64" s="38"/>
      <c r="G64" s="38"/>
      <c r="H64" s="38"/>
      <c r="I64" s="38"/>
      <c r="J64" s="38"/>
      <c r="K64" s="38"/>
      <c r="L64" s="38"/>
      <c r="M64" s="38"/>
      <c r="N64" s="38"/>
      <c r="O64" s="38"/>
      <c r="P64" s="38"/>
      <c r="Q64" s="38"/>
      <c r="R64" s="38"/>
      <c r="S64" s="38"/>
      <c r="T64" s="38"/>
      <c r="U64" s="38"/>
      <c r="V64" s="38"/>
      <c r="W64" s="38"/>
      <c r="X64" s="38"/>
      <c r="Y64" s="38"/>
      <c r="Z64" s="39"/>
      <c r="AA64" s="39"/>
      <c r="AB64" s="39"/>
      <c r="AC64" s="39"/>
      <c r="AD64" s="39"/>
      <c r="AE64" s="39"/>
      <c r="AF64" s="39"/>
      <c r="AG64" s="39"/>
      <c r="AH64" s="39"/>
      <c r="AI64" s="35"/>
      <c r="AJ64" s="35"/>
    </row>
    <row r="65" spans="1:36" ht="31.5" hidden="1" customHeight="1">
      <c r="A65" s="35"/>
      <c r="C65" s="137" t="s">
        <v>1690</v>
      </c>
      <c r="D65" s="137"/>
      <c r="E65" s="137"/>
      <c r="F65" s="137"/>
      <c r="G65" s="137"/>
      <c r="H65" s="137"/>
      <c r="I65" s="137"/>
      <c r="J65" s="137"/>
      <c r="K65" s="137"/>
      <c r="L65" s="137"/>
      <c r="M65" s="137"/>
      <c r="N65" s="137"/>
      <c r="O65" s="137"/>
      <c r="P65" s="137"/>
      <c r="Q65" s="137"/>
      <c r="R65" s="53"/>
      <c r="S65" s="138"/>
      <c r="T65" s="139"/>
      <c r="U65" s="139"/>
      <c r="V65" s="139"/>
      <c r="W65" s="139"/>
      <c r="X65" s="139"/>
      <c r="Y65" s="139"/>
      <c r="Z65" s="139"/>
      <c r="AA65" s="139"/>
      <c r="AB65" s="139"/>
      <c r="AC65" s="139"/>
      <c r="AD65" s="139"/>
      <c r="AE65" s="139"/>
      <c r="AF65" s="139"/>
      <c r="AG65" s="139"/>
      <c r="AH65" s="140"/>
      <c r="AI65" s="35"/>
      <c r="AJ65" s="35"/>
    </row>
    <row r="66" spans="1:36" ht="18" hidden="1">
      <c r="A66" s="35"/>
      <c r="B66" s="35"/>
      <c r="C66" s="38"/>
      <c r="D66" s="38"/>
      <c r="E66" s="38"/>
      <c r="F66" s="38"/>
      <c r="G66" s="38"/>
      <c r="H66" s="38"/>
      <c r="I66" s="38"/>
      <c r="J66" s="38"/>
      <c r="K66" s="38"/>
      <c r="L66" s="38"/>
      <c r="M66" s="38"/>
      <c r="N66" s="38"/>
      <c r="O66" s="38"/>
      <c r="P66" s="38"/>
      <c r="Q66" s="43" t="s">
        <v>1795</v>
      </c>
      <c r="R66" s="38"/>
      <c r="S66" s="109"/>
      <c r="T66" s="110"/>
      <c r="U66" s="110"/>
      <c r="V66" s="110"/>
      <c r="W66" s="110"/>
      <c r="X66" s="110"/>
      <c r="Y66" s="110"/>
      <c r="Z66" s="110"/>
      <c r="AA66" s="110"/>
      <c r="AB66" s="110"/>
      <c r="AC66" s="110"/>
      <c r="AD66" s="110"/>
      <c r="AE66" s="110"/>
      <c r="AF66" s="110"/>
      <c r="AG66" s="110"/>
      <c r="AH66" s="111"/>
      <c r="AI66" s="35"/>
      <c r="AJ66" s="35"/>
    </row>
    <row r="67" spans="1:36" hidden="1">
      <c r="A67" s="35"/>
      <c r="B67" s="35"/>
      <c r="C67" s="38"/>
      <c r="D67" s="38"/>
      <c r="E67" s="38"/>
      <c r="F67" s="38"/>
      <c r="G67" s="38"/>
      <c r="H67" s="38"/>
      <c r="I67" s="38"/>
      <c r="J67" s="38"/>
      <c r="K67" s="38"/>
      <c r="L67" s="38"/>
      <c r="M67" s="38"/>
      <c r="N67" s="38"/>
      <c r="O67" s="38"/>
      <c r="P67" s="38"/>
      <c r="Q67" s="43" t="s">
        <v>423</v>
      </c>
      <c r="R67" s="78"/>
      <c r="S67" s="112"/>
      <c r="T67" s="113"/>
      <c r="U67" s="113"/>
      <c r="V67" s="113"/>
      <c r="W67" s="113"/>
      <c r="X67" s="113"/>
      <c r="Y67" s="113"/>
      <c r="Z67" s="113"/>
      <c r="AA67" s="113"/>
      <c r="AB67" s="113"/>
      <c r="AC67" s="113"/>
      <c r="AD67" s="113"/>
      <c r="AE67" s="113"/>
      <c r="AF67" s="113"/>
      <c r="AG67" s="113"/>
      <c r="AH67" s="114"/>
      <c r="AI67" s="35"/>
      <c r="AJ67" s="35"/>
    </row>
    <row r="68" spans="1:36" hidden="1">
      <c r="A68" s="35"/>
      <c r="B68" s="35"/>
      <c r="C68" s="38"/>
      <c r="D68" s="38"/>
      <c r="E68" s="38"/>
      <c r="F68" s="38"/>
      <c r="G68" s="38"/>
      <c r="H68" s="38"/>
      <c r="I68" s="38"/>
      <c r="J68" s="38"/>
      <c r="K68" s="38"/>
      <c r="L68" s="38"/>
      <c r="M68" s="38"/>
      <c r="N68" s="38"/>
      <c r="O68" s="38"/>
      <c r="P68" s="38"/>
      <c r="Q68" s="43"/>
      <c r="R68" s="38"/>
      <c r="S68" s="38"/>
      <c r="T68" s="38"/>
      <c r="U68" s="38"/>
      <c r="V68" s="38"/>
      <c r="W68" s="38"/>
      <c r="X68" s="38"/>
      <c r="Y68" s="38"/>
      <c r="Z68" s="38"/>
      <c r="AA68" s="38"/>
      <c r="AB68" s="38"/>
      <c r="AC68" s="38"/>
      <c r="AD68" s="38"/>
      <c r="AE68" s="38"/>
      <c r="AF68" s="38"/>
      <c r="AG68" s="38"/>
      <c r="AH68" s="38"/>
      <c r="AI68" s="35"/>
      <c r="AJ68" s="35"/>
    </row>
    <row r="69" spans="1:36" hidden="1">
      <c r="A69" s="35"/>
      <c r="B69" s="35"/>
      <c r="C69" s="38"/>
      <c r="D69" s="38"/>
      <c r="E69" s="38"/>
      <c r="F69" s="38"/>
      <c r="G69" s="38"/>
      <c r="H69" s="38"/>
      <c r="I69" s="38"/>
      <c r="J69" s="38"/>
      <c r="K69" s="38"/>
      <c r="L69" s="38"/>
      <c r="M69" s="38"/>
      <c r="N69" s="38"/>
      <c r="O69" s="38"/>
      <c r="P69" s="38"/>
      <c r="Q69" s="43"/>
      <c r="R69" s="38"/>
      <c r="S69" s="38"/>
      <c r="T69" s="38"/>
      <c r="U69" s="38"/>
      <c r="V69" s="38"/>
      <c r="W69" s="38"/>
      <c r="X69" s="38"/>
      <c r="Y69" s="38"/>
      <c r="Z69" s="38"/>
      <c r="AA69" s="38"/>
      <c r="AB69" s="38"/>
      <c r="AC69" s="38"/>
      <c r="AD69" s="38"/>
      <c r="AE69" s="61" t="str">
        <f>"Posiadam doświadczenie zawodowe w zakresie zgodnym z kierunkiem ''"&amp;VLOOKUP(projekt,li_tab_pr,7,FALSE)&amp;"'' (T/N)"</f>
        <v>Posiadam doświadczenie zawodowe w zakresie zgodnym z kierunkiem '''' (T/N)</v>
      </c>
      <c r="AF69" s="61"/>
      <c r="AG69" s="100"/>
      <c r="AH69" s="101"/>
      <c r="AI69" s="35"/>
      <c r="AJ69" s="35"/>
    </row>
    <row r="70" spans="1:36" ht="15" hidden="1">
      <c r="A70" s="35"/>
      <c r="B70" s="35"/>
      <c r="C70" s="37"/>
      <c r="D70" s="37"/>
      <c r="E70" s="37"/>
      <c r="F70" s="37"/>
      <c r="G70" s="37"/>
      <c r="H70" s="37"/>
      <c r="I70" s="37"/>
      <c r="J70" s="37"/>
      <c r="K70" s="37"/>
      <c r="L70" s="37"/>
      <c r="M70" s="37"/>
      <c r="N70" s="37"/>
      <c r="O70" s="37"/>
      <c r="P70" s="37"/>
      <c r="Q70" s="37"/>
      <c r="R70" s="37"/>
      <c r="S70" s="37"/>
      <c r="T70" s="37"/>
      <c r="U70" s="37"/>
      <c r="V70" s="37"/>
      <c r="W70" s="37"/>
      <c r="X70" s="37"/>
      <c r="Y70" s="38"/>
      <c r="Z70" s="38"/>
      <c r="AA70" s="38"/>
      <c r="AB70" s="38"/>
      <c r="AC70" s="38"/>
      <c r="AD70" s="38"/>
      <c r="AE70" s="38"/>
      <c r="AF70" s="38"/>
      <c r="AG70" s="38"/>
      <c r="AH70" s="38"/>
      <c r="AI70" s="35"/>
      <c r="AJ70" s="35"/>
    </row>
    <row r="71" spans="1:36" hidden="1">
      <c r="A71" s="39"/>
      <c r="B71" s="49"/>
      <c r="C71" s="41"/>
      <c r="D71" s="41"/>
      <c r="E71" s="41"/>
      <c r="F71" s="41"/>
      <c r="G71" s="41"/>
      <c r="H71" s="41"/>
      <c r="I71" s="41"/>
      <c r="J71" s="41"/>
      <c r="K71" s="41"/>
      <c r="L71" s="41"/>
      <c r="M71" s="41"/>
      <c r="N71" s="41"/>
      <c r="O71" s="41"/>
      <c r="P71" s="41"/>
      <c r="Q71" s="41"/>
      <c r="R71" s="41"/>
      <c r="S71" s="41"/>
      <c r="T71" s="41"/>
      <c r="U71" s="41"/>
      <c r="V71" s="41"/>
      <c r="W71" s="41"/>
      <c r="X71" s="41"/>
      <c r="Y71" s="41"/>
      <c r="Z71" s="42"/>
      <c r="AA71" s="42"/>
      <c r="AB71" s="42"/>
      <c r="AC71" s="42"/>
      <c r="AD71" s="42"/>
      <c r="AE71" s="42"/>
      <c r="AF71" s="42"/>
      <c r="AG71" s="42"/>
      <c r="AH71" s="42"/>
      <c r="AI71" s="42"/>
      <c r="AJ71" s="39"/>
    </row>
    <row r="72" spans="1:36" ht="8.25" customHeight="1">
      <c r="A72" s="35"/>
      <c r="B72" s="35"/>
      <c r="C72" s="38"/>
      <c r="D72" s="38"/>
      <c r="E72" s="38"/>
      <c r="F72" s="38"/>
      <c r="G72" s="38"/>
      <c r="H72" s="38"/>
      <c r="I72" s="38"/>
      <c r="J72" s="38"/>
      <c r="K72" s="38"/>
      <c r="L72" s="38"/>
      <c r="M72" s="38"/>
      <c r="N72" s="38"/>
      <c r="O72" s="38"/>
      <c r="P72" s="38"/>
      <c r="Q72" s="38"/>
      <c r="R72" s="38"/>
      <c r="S72" s="38"/>
      <c r="T72" s="38"/>
      <c r="U72" s="38"/>
      <c r="V72" s="38"/>
      <c r="W72" s="38"/>
      <c r="X72" s="38"/>
      <c r="Y72" s="38"/>
      <c r="Z72" s="39"/>
      <c r="AA72" s="39"/>
      <c r="AB72" s="39"/>
      <c r="AC72" s="39"/>
      <c r="AD72" s="39"/>
      <c r="AE72" s="39"/>
      <c r="AF72" s="39"/>
      <c r="AG72" s="39"/>
      <c r="AH72" s="39"/>
      <c r="AI72" s="35"/>
      <c r="AJ72" s="35"/>
    </row>
    <row r="73" spans="1:36" ht="15">
      <c r="A73" s="35"/>
      <c r="B73" s="35"/>
      <c r="C73" s="37" t="s">
        <v>468</v>
      </c>
      <c r="D73" s="38"/>
      <c r="E73" s="38"/>
      <c r="F73" s="38"/>
      <c r="G73" s="38"/>
      <c r="H73" s="38"/>
      <c r="I73" s="38"/>
      <c r="J73" s="38"/>
      <c r="K73" s="38"/>
      <c r="L73" s="38"/>
      <c r="M73" s="38"/>
      <c r="N73" s="38"/>
      <c r="O73" s="38"/>
      <c r="P73" s="38"/>
      <c r="Q73" s="43"/>
      <c r="R73" s="38"/>
      <c r="S73" s="38"/>
      <c r="T73" s="38"/>
      <c r="U73" s="38"/>
      <c r="V73" s="38"/>
      <c r="W73" s="38"/>
      <c r="X73" s="38"/>
      <c r="Y73" s="38"/>
      <c r="Z73" s="38"/>
      <c r="AA73" s="38"/>
      <c r="AB73" s="38"/>
      <c r="AC73" s="38"/>
      <c r="AD73" s="38"/>
      <c r="AE73" s="38"/>
      <c r="AF73" s="38"/>
      <c r="AG73" s="38"/>
      <c r="AH73" s="38"/>
      <c r="AI73" s="35"/>
      <c r="AJ73" s="35"/>
    </row>
    <row r="74" spans="1:36">
      <c r="A74" s="35"/>
      <c r="B74" s="35"/>
      <c r="C74" s="38"/>
      <c r="D74" s="38"/>
      <c r="E74" s="38"/>
      <c r="F74" s="38"/>
      <c r="G74" s="38"/>
      <c r="H74" s="38"/>
      <c r="I74" s="38"/>
      <c r="J74" s="38"/>
      <c r="K74" s="38"/>
      <c r="L74" s="38"/>
      <c r="M74" s="38"/>
      <c r="N74" s="38"/>
      <c r="O74" s="38"/>
      <c r="P74" s="38"/>
      <c r="Q74" s="43"/>
      <c r="R74" s="38"/>
      <c r="S74" s="38"/>
      <c r="T74" s="38"/>
      <c r="U74" s="38"/>
      <c r="V74" s="38"/>
      <c r="W74" s="38"/>
      <c r="X74" s="38"/>
      <c r="Y74" s="38"/>
      <c r="Z74" s="38"/>
      <c r="AA74" s="38"/>
      <c r="AB74" s="38"/>
      <c r="AC74" s="38"/>
      <c r="AD74" s="38"/>
      <c r="AE74" s="38"/>
      <c r="AF74" s="38"/>
      <c r="AG74" s="38"/>
      <c r="AH74" s="38"/>
      <c r="AI74" s="35"/>
      <c r="AJ74" s="35"/>
    </row>
    <row r="75" spans="1:36">
      <c r="A75" s="35"/>
      <c r="B75" s="35"/>
      <c r="C75" s="38"/>
      <c r="D75" s="38"/>
      <c r="E75" s="38"/>
      <c r="F75" s="38"/>
      <c r="G75" s="38"/>
      <c r="H75" s="38"/>
      <c r="I75" s="38"/>
      <c r="J75" s="38"/>
      <c r="K75" s="38"/>
      <c r="L75" s="38"/>
      <c r="M75" s="38"/>
      <c r="N75" s="38"/>
      <c r="O75" s="38"/>
      <c r="P75" s="38"/>
      <c r="Q75" s="43"/>
      <c r="R75" s="38"/>
      <c r="S75" s="38"/>
      <c r="T75" s="38"/>
      <c r="U75" s="38"/>
      <c r="V75" s="38"/>
      <c r="W75" s="38"/>
      <c r="X75" s="38"/>
      <c r="Y75" s="38"/>
      <c r="Z75" s="38"/>
      <c r="AA75" s="38"/>
      <c r="AB75" s="38"/>
      <c r="AC75" s="38"/>
      <c r="AD75" s="38"/>
      <c r="AE75" s="43" t="s">
        <v>404</v>
      </c>
      <c r="AF75" s="38"/>
      <c r="AG75" s="136"/>
      <c r="AH75" s="136"/>
      <c r="AI75" s="35"/>
      <c r="AJ75" s="35"/>
    </row>
    <row r="76" spans="1:36">
      <c r="A76" s="35"/>
      <c r="B76" s="35"/>
      <c r="C76" s="38"/>
      <c r="D76" s="38"/>
      <c r="E76" s="38"/>
      <c r="F76" s="38"/>
      <c r="G76" s="38"/>
      <c r="H76" s="38"/>
      <c r="I76" s="38"/>
      <c r="J76" s="38"/>
      <c r="K76" s="38"/>
      <c r="L76" s="38"/>
      <c r="M76" s="38"/>
      <c r="N76" s="38"/>
      <c r="O76" s="38"/>
      <c r="P76" s="38"/>
      <c r="Q76" s="43"/>
      <c r="R76" s="38"/>
      <c r="S76" s="38"/>
      <c r="T76" s="38"/>
      <c r="U76" s="38"/>
      <c r="V76" s="38"/>
      <c r="W76" s="38"/>
      <c r="X76" s="38"/>
      <c r="Y76" s="38"/>
      <c r="Z76" s="38"/>
      <c r="AA76" s="38"/>
      <c r="AB76" s="38"/>
      <c r="AC76" s="38"/>
      <c r="AD76" s="38"/>
      <c r="AE76" s="61" t="s">
        <v>374</v>
      </c>
      <c r="AF76" s="38"/>
      <c r="AG76" s="100"/>
      <c r="AH76" s="101"/>
      <c r="AI76" s="35"/>
      <c r="AJ76" s="35"/>
    </row>
    <row r="77" spans="1:36">
      <c r="A77" s="35"/>
      <c r="B77" s="35"/>
      <c r="C77" s="38"/>
      <c r="D77" s="38"/>
      <c r="E77" s="38"/>
      <c r="F77" s="38"/>
      <c r="G77" s="38"/>
      <c r="H77" s="38"/>
      <c r="I77" s="38"/>
      <c r="J77" s="38"/>
      <c r="K77" s="38"/>
      <c r="L77" s="38"/>
      <c r="M77" s="38"/>
      <c r="N77" s="38"/>
      <c r="O77" s="38"/>
      <c r="P77" s="38"/>
      <c r="Q77" s="43"/>
      <c r="R77" s="38"/>
      <c r="S77" s="38"/>
      <c r="T77" s="38"/>
      <c r="U77" s="38"/>
      <c r="V77" s="38"/>
      <c r="W77" s="38"/>
      <c r="X77" s="38"/>
      <c r="Y77" s="38"/>
      <c r="Z77" s="38"/>
      <c r="AA77" s="38"/>
      <c r="AB77" s="38"/>
      <c r="AC77" s="38"/>
      <c r="AD77" s="38"/>
      <c r="AE77" s="43" t="s">
        <v>405</v>
      </c>
      <c r="AF77" s="38"/>
      <c r="AG77" s="100"/>
      <c r="AH77" s="101"/>
      <c r="AI77" s="35"/>
      <c r="AJ77" s="35"/>
    </row>
    <row r="78" spans="1:36">
      <c r="A78" s="35"/>
      <c r="B78" s="35"/>
      <c r="C78" s="38"/>
      <c r="D78" s="38"/>
      <c r="E78" s="38"/>
      <c r="F78" s="38"/>
      <c r="G78" s="38"/>
      <c r="H78" s="38"/>
      <c r="I78" s="38"/>
      <c r="J78" s="38"/>
      <c r="K78" s="38"/>
      <c r="L78" s="38"/>
      <c r="M78" s="38"/>
      <c r="N78" s="38"/>
      <c r="O78" s="38"/>
      <c r="P78" s="38"/>
      <c r="Q78" s="43"/>
      <c r="R78" s="38"/>
      <c r="S78" s="38"/>
      <c r="T78" s="38"/>
      <c r="U78" s="38"/>
      <c r="V78" s="38"/>
      <c r="W78" s="38"/>
      <c r="X78" s="38"/>
      <c r="Y78" s="38"/>
      <c r="Z78" s="38"/>
      <c r="AA78" s="38"/>
      <c r="AB78" s="38"/>
      <c r="AC78" s="38"/>
      <c r="AD78" s="38"/>
      <c r="AE78" s="43" t="s">
        <v>406</v>
      </c>
      <c r="AF78" s="38"/>
      <c r="AG78" s="100"/>
      <c r="AH78" s="101"/>
      <c r="AI78" s="35"/>
      <c r="AJ78" s="35"/>
    </row>
    <row r="79" spans="1:36" ht="15">
      <c r="A79" s="35"/>
      <c r="B79" s="35"/>
      <c r="C79" s="37"/>
      <c r="D79" s="37"/>
      <c r="E79" s="37"/>
      <c r="F79" s="37"/>
      <c r="G79" s="37"/>
      <c r="H79" s="37"/>
      <c r="I79" s="37"/>
      <c r="J79" s="37"/>
      <c r="K79" s="37"/>
      <c r="L79" s="37"/>
      <c r="M79" s="37"/>
      <c r="N79" s="37"/>
      <c r="O79" s="37"/>
      <c r="P79" s="37"/>
      <c r="Q79" s="37"/>
      <c r="R79" s="37"/>
      <c r="S79" s="37"/>
      <c r="T79" s="37"/>
      <c r="U79" s="37"/>
      <c r="V79" s="37"/>
      <c r="W79" s="37"/>
      <c r="X79" s="37"/>
      <c r="Y79" s="38"/>
      <c r="Z79" s="38"/>
      <c r="AA79" s="38"/>
      <c r="AB79" s="38"/>
      <c r="AC79" s="38"/>
      <c r="AD79" s="38"/>
      <c r="AE79" s="38"/>
      <c r="AF79" s="38"/>
      <c r="AG79" s="38"/>
      <c r="AH79" s="38"/>
      <c r="AI79" s="35"/>
      <c r="AJ79" s="35"/>
    </row>
    <row r="80" spans="1:36" ht="15">
      <c r="A80" s="35"/>
      <c r="B80" s="35"/>
      <c r="C80" s="37" t="str">
        <f>IF(zNiepełnosp="T","Proszę o opisanie swoich potrzeb i oczekiwań wynikających z niepełnosprawności, które zostaną uwzględnione w toku realizacji projektu","")</f>
        <v/>
      </c>
      <c r="D80" s="37"/>
      <c r="E80" s="37"/>
      <c r="F80" s="37"/>
      <c r="G80" s="37"/>
      <c r="H80" s="37"/>
      <c r="I80" s="37"/>
      <c r="J80" s="37"/>
      <c r="K80" s="37"/>
      <c r="L80" s="37"/>
      <c r="M80" s="37"/>
      <c r="N80" s="37"/>
      <c r="O80" s="37"/>
      <c r="P80" s="37"/>
      <c r="Q80" s="37"/>
      <c r="R80" s="37"/>
      <c r="S80" s="37"/>
      <c r="T80" s="37"/>
      <c r="U80" s="37"/>
      <c r="V80" s="37"/>
      <c r="W80" s="37"/>
      <c r="X80" s="37"/>
      <c r="Y80" s="38"/>
      <c r="Z80" s="38"/>
      <c r="AA80" s="38"/>
      <c r="AB80" s="38"/>
      <c r="AC80" s="38"/>
      <c r="AD80" s="38"/>
      <c r="AE80" s="38"/>
      <c r="AF80" s="38"/>
      <c r="AG80" s="38"/>
      <c r="AH80" s="38"/>
      <c r="AI80" s="35"/>
      <c r="AJ80" s="35"/>
    </row>
    <row r="81" spans="1:36" ht="15" customHeight="1">
      <c r="A81" s="35"/>
      <c r="B81" s="35"/>
      <c r="C81" s="91"/>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3"/>
      <c r="AI81" s="35"/>
      <c r="AJ81" s="35"/>
    </row>
    <row r="82" spans="1:36" ht="15" customHeight="1">
      <c r="A82" s="35"/>
      <c r="B82" s="35"/>
      <c r="C82" s="94"/>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6"/>
      <c r="AI82" s="35"/>
      <c r="AJ82" s="35"/>
    </row>
    <row r="83" spans="1:36" ht="15" customHeight="1">
      <c r="A83" s="35"/>
      <c r="B83" s="35"/>
      <c r="C83" s="94"/>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6"/>
      <c r="AI83" s="35"/>
      <c r="AJ83" s="35"/>
    </row>
    <row r="84" spans="1:36" ht="15" customHeight="1">
      <c r="A84" s="39"/>
      <c r="B84" s="35"/>
      <c r="C84" s="97"/>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9"/>
      <c r="AI84" s="35"/>
      <c r="AJ84" s="39"/>
    </row>
    <row r="85" spans="1:36" ht="8.25" customHeight="1">
      <c r="A85" s="35"/>
      <c r="B85" s="35"/>
      <c r="C85" s="37"/>
      <c r="D85" s="37"/>
      <c r="E85" s="37"/>
      <c r="F85" s="37"/>
      <c r="G85" s="37"/>
      <c r="H85" s="37"/>
      <c r="I85" s="37"/>
      <c r="J85" s="37"/>
      <c r="K85" s="37"/>
      <c r="L85" s="37"/>
      <c r="M85" s="37"/>
      <c r="N85" s="37"/>
      <c r="O85" s="37"/>
      <c r="P85" s="37"/>
      <c r="Q85" s="37"/>
      <c r="R85" s="37"/>
      <c r="S85" s="37"/>
      <c r="T85" s="37"/>
      <c r="U85" s="37"/>
      <c r="V85" s="37"/>
      <c r="W85" s="37"/>
      <c r="X85" s="37"/>
      <c r="Y85" s="38"/>
      <c r="Z85" s="38"/>
      <c r="AA85" s="38"/>
      <c r="AB85" s="38"/>
      <c r="AC85" s="38"/>
      <c r="AD85" s="38"/>
      <c r="AE85" s="38"/>
      <c r="AF85" s="38"/>
      <c r="AG85" s="38"/>
      <c r="AH85" s="38"/>
      <c r="AI85" s="35"/>
      <c r="AJ85" s="35"/>
    </row>
    <row r="86" spans="1:36" ht="15">
      <c r="A86" s="35"/>
      <c r="B86" s="35"/>
      <c r="C86" s="37"/>
      <c r="D86" s="37"/>
      <c r="E86" s="37"/>
      <c r="F86" s="37"/>
      <c r="G86" s="37"/>
      <c r="H86" s="37"/>
      <c r="I86" s="37"/>
      <c r="J86" s="37"/>
      <c r="K86" s="37"/>
      <c r="L86" s="37"/>
      <c r="M86" s="37"/>
      <c r="N86" s="37"/>
      <c r="O86" s="37"/>
      <c r="P86" s="37"/>
      <c r="Q86" s="37"/>
      <c r="R86" s="37"/>
      <c r="S86" s="37"/>
      <c r="T86" s="37"/>
      <c r="U86" s="37"/>
      <c r="V86" s="37"/>
      <c r="W86" s="37"/>
      <c r="X86" s="37"/>
      <c r="Y86" s="38"/>
      <c r="Z86" s="38"/>
      <c r="AA86" s="38"/>
      <c r="AB86" s="38"/>
      <c r="AC86" s="38"/>
      <c r="AD86" s="38"/>
      <c r="AE86" s="38"/>
      <c r="AF86" s="38"/>
      <c r="AG86" s="38"/>
      <c r="AH86" s="38"/>
      <c r="AI86" s="35"/>
      <c r="AJ86" s="35"/>
    </row>
    <row r="87" spans="1:36" ht="15">
      <c r="A87" s="35"/>
      <c r="B87" s="35"/>
      <c r="C87" s="103" t="s">
        <v>362</v>
      </c>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35"/>
      <c r="AJ87" s="35"/>
    </row>
    <row r="88" spans="1:36" ht="15">
      <c r="A88" s="35"/>
      <c r="B88" s="35"/>
      <c r="C88" s="37"/>
      <c r="D88" s="38"/>
      <c r="E88" s="38"/>
      <c r="F88" s="38"/>
      <c r="G88" s="38"/>
      <c r="H88" s="38"/>
      <c r="I88" s="38"/>
      <c r="J88" s="38"/>
      <c r="K88" s="38"/>
      <c r="L88" s="38"/>
      <c r="M88" s="38"/>
      <c r="N88" s="38"/>
      <c r="O88" s="38"/>
      <c r="P88" s="38"/>
      <c r="Q88" s="43"/>
      <c r="R88" s="38"/>
      <c r="S88" s="38"/>
      <c r="T88" s="38"/>
      <c r="U88" s="38"/>
      <c r="V88" s="38"/>
      <c r="W88" s="38"/>
      <c r="X88" s="38"/>
      <c r="Y88" s="38"/>
      <c r="Z88" s="38"/>
      <c r="AA88" s="38"/>
      <c r="AB88" s="38"/>
      <c r="AC88" s="38"/>
      <c r="AD88" s="38"/>
      <c r="AE88" s="38"/>
      <c r="AF88" s="38"/>
      <c r="AG88" s="38"/>
      <c r="AH88" s="38"/>
      <c r="AI88" s="35"/>
      <c r="AJ88" s="35"/>
    </row>
    <row r="89" spans="1:36" ht="44.25" customHeight="1">
      <c r="A89" s="35"/>
      <c r="B89" s="89" t="str">
        <f>"1. Zapoznałem/am się z Regulaminem rekrutacji i uczestnictwa w Projekcie ''"&amp;VLOOKUP(projekt,li_tab_pr,3,FALSE)&amp;"'' i oświadczam, że spełniam określone w nim kryteria dostępu do projektu oraz akceptuję wszystkie postanowienia w nim zawarte."</f>
        <v>1. Zapoznałem/am się z Regulaminem rekrutacji i uczestnictwa w Projekcie ''Kadry dla Inteligentnych Specjalizacji Pomorza'' i oświadczam, że spełniam określone w nim kryteria dostępu do projektu oraz akceptuję wszystkie postanowienia w nim zawarte.</v>
      </c>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35"/>
    </row>
    <row r="90" spans="1:36" ht="30" customHeight="1">
      <c r="A90" s="35"/>
      <c r="B90" s="89" t="s">
        <v>1817</v>
      </c>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35"/>
    </row>
    <row r="91" spans="1:36" ht="30.75" customHeight="1">
      <c r="A91" s="35"/>
      <c r="B91" s="89" t="str">
        <f>"3. Wyrażam wolę dobrowolnego uczestnictwa w Projekcie ''"&amp;VLOOKUP(projekt,li_tab_pr,3,FALSE)&amp;"'' oraz zgodę na udział w postępowaniu rekrutacyjnym."</f>
        <v>3. Wyrażam wolę dobrowolnego uczestnictwa w Projekcie ''Kadry dla Inteligentnych Specjalizacji Pomorza'' oraz zgodę na udział w postępowaniu rekrutacyjnym.</v>
      </c>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35"/>
    </row>
    <row r="92" spans="1:36" ht="28.5" customHeight="1">
      <c r="A92" s="35"/>
      <c r="B92" s="89" t="str">
        <f>"4. Akceptuję fakt, że złożenie przeze mnie formularza zgłoszeniowego nie jest równoznaczne z zakwalifikowaniem do Projektu ''"&amp;VLOOKUP(projekt,li_tab_pr,3,FALSE)&amp;"''."</f>
        <v>4. Akceptuję fakt, że złożenie przeze mnie formularza zgłoszeniowego nie jest równoznaczne z zakwalifikowaniem do Projektu ''Kadry dla Inteligentnych Specjalizacji Pomorza''.</v>
      </c>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35"/>
    </row>
    <row r="93" spans="1:36" ht="28.5" customHeight="1">
      <c r="A93" s="35"/>
      <c r="B93" s="102" t="s">
        <v>1818</v>
      </c>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35"/>
    </row>
    <row r="94" spans="1:36" ht="28.5" customHeight="1">
      <c r="A94" s="35"/>
      <c r="B94" s="89"/>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35"/>
    </row>
    <row r="95" spans="1:36">
      <c r="A95" s="35"/>
      <c r="B95" s="35"/>
      <c r="C95" s="38"/>
      <c r="D95" s="38"/>
      <c r="E95" s="38"/>
      <c r="F95" s="38"/>
      <c r="G95" s="38"/>
      <c r="H95" s="38"/>
      <c r="I95" s="38"/>
      <c r="J95" s="38"/>
      <c r="K95" s="38"/>
      <c r="L95" s="38"/>
      <c r="M95" s="38"/>
      <c r="N95" s="38"/>
      <c r="O95" s="38"/>
      <c r="P95" s="38"/>
      <c r="Q95" s="38"/>
      <c r="R95" s="38"/>
      <c r="S95" s="38"/>
      <c r="T95" s="38"/>
      <c r="U95" s="38"/>
      <c r="V95" s="38"/>
      <c r="W95" s="38"/>
      <c r="X95" s="38"/>
      <c r="Y95" s="38"/>
      <c r="Z95" s="39"/>
      <c r="AA95" s="39"/>
      <c r="AB95" s="39"/>
      <c r="AC95" s="39"/>
      <c r="AD95" s="39"/>
      <c r="AE95" s="39"/>
      <c r="AF95" s="39"/>
      <c r="AG95" s="39"/>
      <c r="AH95" s="39"/>
      <c r="AI95" s="35"/>
      <c r="AJ95" s="35"/>
    </row>
    <row r="96" spans="1:36">
      <c r="A96" s="35"/>
      <c r="B96" s="35"/>
      <c r="C96" s="38"/>
      <c r="D96" s="38"/>
      <c r="E96" s="38"/>
      <c r="F96" s="38"/>
      <c r="G96" s="38"/>
      <c r="H96" s="38"/>
      <c r="I96" s="38"/>
      <c r="J96" s="38"/>
      <c r="K96" s="38"/>
      <c r="L96" s="38"/>
      <c r="M96" s="38"/>
      <c r="N96" s="38"/>
      <c r="O96" s="38"/>
      <c r="P96" s="38"/>
      <c r="Q96" s="38"/>
      <c r="R96" s="38"/>
      <c r="S96" s="38"/>
      <c r="T96" s="38"/>
      <c r="U96" s="38"/>
      <c r="V96" s="38"/>
      <c r="W96" s="38"/>
      <c r="X96" s="38"/>
      <c r="Y96" s="38"/>
      <c r="Z96" s="39"/>
      <c r="AA96" s="39"/>
      <c r="AB96" s="39"/>
      <c r="AC96" s="39"/>
      <c r="AD96" s="39"/>
      <c r="AE96" s="39"/>
      <c r="AF96" s="39"/>
      <c r="AG96" s="39"/>
      <c r="AH96" s="39"/>
      <c r="AI96" s="35"/>
      <c r="AJ96" s="35"/>
    </row>
    <row r="97" spans="1:36">
      <c r="A97" s="35"/>
      <c r="B97" s="35"/>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5"/>
    </row>
    <row r="98" spans="1:36">
      <c r="A98" s="35"/>
      <c r="B98" s="44"/>
      <c r="C98" s="45" t="s">
        <v>7</v>
      </c>
      <c r="D98" s="45"/>
      <c r="E98" s="45"/>
      <c r="F98" s="45"/>
      <c r="G98" s="45"/>
      <c r="H98" s="45"/>
      <c r="I98" s="45"/>
      <c r="J98" s="54" t="s">
        <v>331</v>
      </c>
      <c r="K98" s="45"/>
      <c r="L98" s="45"/>
      <c r="M98" s="45"/>
      <c r="N98" s="45"/>
      <c r="O98" s="45"/>
      <c r="P98" s="45"/>
      <c r="Q98" s="45"/>
      <c r="R98" s="45"/>
      <c r="S98" s="45"/>
      <c r="T98" s="45"/>
      <c r="U98" s="45"/>
      <c r="V98" s="45"/>
      <c r="W98" s="45"/>
      <c r="X98" s="45"/>
      <c r="AA98" s="54" t="s">
        <v>341</v>
      </c>
      <c r="AB98" s="45"/>
      <c r="AC98" s="45"/>
      <c r="AD98" s="45"/>
      <c r="AE98" s="45"/>
      <c r="AG98" s="45"/>
      <c r="AH98" s="45"/>
      <c r="AI98" s="38"/>
      <c r="AJ98" s="35"/>
    </row>
    <row r="99" spans="1:36">
      <c r="A99" s="35"/>
      <c r="B99" s="44"/>
      <c r="C99" s="46"/>
      <c r="D99" s="46"/>
      <c r="E99" s="46"/>
      <c r="F99" s="46"/>
      <c r="G99" s="46"/>
      <c r="H99" s="46"/>
      <c r="I99" s="46"/>
      <c r="J99" s="47" t="s">
        <v>340</v>
      </c>
      <c r="K99" s="46"/>
      <c r="L99" s="46"/>
      <c r="M99" s="46"/>
      <c r="N99" s="46"/>
      <c r="O99" s="46"/>
      <c r="P99" s="46"/>
      <c r="Q99" s="46"/>
      <c r="R99" s="46"/>
      <c r="S99" s="46"/>
      <c r="T99" s="46"/>
      <c r="U99" s="46"/>
      <c r="V99" s="46"/>
      <c r="W99" s="46"/>
      <c r="X99" s="46"/>
      <c r="AA99" s="47" t="s">
        <v>381</v>
      </c>
      <c r="AB99" s="45"/>
      <c r="AC99" s="45"/>
      <c r="AD99" s="45"/>
      <c r="AE99" s="45"/>
      <c r="AG99" s="45"/>
      <c r="AH99" s="45"/>
      <c r="AI99" s="38"/>
      <c r="AJ99" s="35"/>
    </row>
    <row r="100" spans="1:36">
      <c r="A100" s="35"/>
      <c r="B100" s="44"/>
      <c r="C100" s="46"/>
      <c r="D100" s="46"/>
      <c r="E100" s="46"/>
      <c r="F100" s="46"/>
      <c r="G100" s="46"/>
      <c r="H100" s="46"/>
      <c r="I100" s="46"/>
      <c r="J100" s="47"/>
      <c r="K100" s="46"/>
      <c r="L100" s="46"/>
      <c r="M100" s="46"/>
      <c r="N100" s="46"/>
      <c r="O100" s="46"/>
      <c r="P100" s="46"/>
      <c r="Q100" s="46"/>
      <c r="R100" s="46"/>
      <c r="S100" s="46"/>
      <c r="T100" s="46"/>
      <c r="U100" s="46"/>
      <c r="V100" s="46"/>
      <c r="W100" s="46"/>
      <c r="X100" s="46"/>
      <c r="AA100" s="47"/>
      <c r="AB100" s="45"/>
      <c r="AC100" s="45"/>
      <c r="AD100" s="45"/>
      <c r="AE100" s="45"/>
      <c r="AG100" s="45"/>
      <c r="AH100" s="45"/>
      <c r="AI100" s="38"/>
      <c r="AJ100" s="35"/>
    </row>
    <row r="101" spans="1:36">
      <c r="A101" s="35"/>
      <c r="B101" s="35"/>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35"/>
    </row>
    <row r="102" spans="1:36" ht="15">
      <c r="C102" s="104" t="s">
        <v>1797</v>
      </c>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87"/>
    </row>
    <row r="103" spans="1:36">
      <c r="A103" s="35"/>
      <c r="B103" s="105" t="s">
        <v>1798</v>
      </c>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35"/>
    </row>
    <row r="104" spans="1:36">
      <c r="A104" s="35"/>
      <c r="B104" s="89"/>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35"/>
    </row>
    <row r="105" spans="1:36" ht="30.75" customHeight="1">
      <c r="B105" s="107" t="str">
        <f>"W związku z przystąpieniem do projektu pn. ''"&amp;VLOOKUP(projekt,li_tab_pr,3,FALSE)&amp;"'' przyjmuję do wiadomości, iż:"</f>
        <v>W związku z przystąpieniem do projektu pn. ''Kadry dla Inteligentnych Specjalizacji Pomorza'' przyjmuję do wiadomości, iż:</v>
      </c>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row>
    <row r="106" spans="1:36" ht="30.75" customHeight="1">
      <c r="A106" s="35"/>
      <c r="B106" s="89" t="s">
        <v>1799</v>
      </c>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35"/>
    </row>
    <row r="107" spans="1:36" ht="303.75" customHeight="1">
      <c r="A107" s="35"/>
      <c r="B107" s="89" t="s">
        <v>1801</v>
      </c>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35"/>
    </row>
    <row r="108" spans="1:36" ht="110.25" customHeight="1">
      <c r="A108" s="35"/>
      <c r="B108" s="89" t="s">
        <v>1800</v>
      </c>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35"/>
    </row>
    <row r="109" spans="1:36" ht="43.5" customHeight="1">
      <c r="A109" s="35"/>
      <c r="B109" s="89" t="str">
        <f>"3. Moje dane osobowe będą przetwarzane wyłącznie w celu realizacji projektu "&amp;VLOOKUP(projekt,li_tab_pr,3,FALSE)&amp;", w szczególności potwierdzenia kwalifikowalności wydatków, udzielenia wsparcia, monitoringu, ewaluacji, kontroli, audytu i sprawozdawczości oraz działań informacyjno-promocyjnych w ramach PO WER."</f>
        <v>3. Moje dane osobowe będą przetwarzane wyłącznie w celu realizacji projektu Kadry dla Inteligentnych Specjalizacji Pomorza, w szczególności potwierdzenia kwalifikowalności wydatków, udzielenia wsparcia, monitoringu, ewaluacji, kontroli, audytu i sprawozdawczości oraz działań informacyjno-promocyjnych w ramach PO WER.</v>
      </c>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35"/>
    </row>
    <row r="110" spans="1:36" ht="85.5" customHeight="1">
      <c r="A110" s="35"/>
      <c r="B110" s="89" t="str">
        <f>"4. Moje dane osobowe zostały powierzone do przetwarzania Instytucji Pośredniczącej - Narodowe Centrum Badań i Rozwoju, ul. Chmielna 69, 00-801 Warszawa, beneficjentowi realizującemu projekt  - "&amp;VLOOKUP(wsb,li_wsb,2,FALSE)&amp;" oraz podmiotom, które na zlecenie beneficjenta uczestniczą w realizacji projektu – NIE DOTYCZY. Moje dane osobowe mogą zostać przekazane podmiotom realizującym badania ewaluacyjne na zlecenie Instytucji Zarządzającej,"&amp;" Instytucji Pośredniczącej lub beneficjenta.  Moje dane osobowe mogą zostać również powierzone specjalistycznym firmom, realizującym na zlecenie Instytucji Zarządzającej, Instytucji Pośredniczącej oraz beneficjenta kontrole i audyt w ramach PO WER."</f>
        <v>4. Moje dane osobowe zostały powierzone do przetwarzania Instytucji Pośredniczącej - Narodowe Centrum Badań i Rozwoju, ul. Chmielna 69, 00-801 Warszawa, beneficjentowi realizującemu projekt  - Uniwersytet WSB Merito w Gdańsku, Aleja Grunwaldzka 238A, 80-266 Gdańsk oraz podmiotom, które na zlecenie beneficjenta uczestniczą w realizacji projektu – NIE DOTYCZY. Moje dane osobowe mogą zostać przekazane podmiotom realizującym badania ewaluacyjne na zlecenie Instytucji Zarządzającej, Instytucji Pośredniczącej lub beneficjenta.  Moje dane osobowe mogą zostać również powierzone specjalistycznym firmom, realizującym na zlecenie Instytucji Zarządzającej, Instytucji Pośredniczącej oraz beneficjenta kontrole i audyt w ramach PO WER.</v>
      </c>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35"/>
    </row>
    <row r="111" spans="1:36" ht="30.75" customHeight="1">
      <c r="A111" s="35"/>
      <c r="B111" s="89" t="s">
        <v>1802</v>
      </c>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35"/>
    </row>
    <row r="112" spans="1:36" ht="31.5" customHeight="1">
      <c r="A112" s="35"/>
      <c r="B112" s="89" t="s">
        <v>363</v>
      </c>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35"/>
    </row>
    <row r="113" spans="1:36" ht="16.5" customHeight="1">
      <c r="A113" s="35"/>
      <c r="B113" s="89" t="s">
        <v>364</v>
      </c>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35"/>
    </row>
    <row r="114" spans="1:36" ht="232.5" customHeight="1">
      <c r="A114" s="35"/>
      <c r="B114" s="89" t="s">
        <v>1803</v>
      </c>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35"/>
    </row>
    <row r="115" spans="1:36" ht="90" customHeight="1">
      <c r="A115" s="35"/>
      <c r="B115" s="89" t="str">
        <f>"Moje dane osobowe zostały powierzone do przetwarzania Instytucji Pośredniczącej - Narodowe Centrum Badań i Rozwoju, ul. Nowogrodzka 47a, 00-695 Warszawa, beneficjentowi realizującemu projekt  - "&amp;VLOOKUP(wsb,li_wsb,2,FALSE)&amp;" oraz podmiotom, które na zlecenie beneficjenta uczestniczą w realizacji projektu – NIE DOTYCZY. "&amp;"Moje dane osobowe mogą zostać przekazane podmiotom realizującym badania ewaluacyjne na zlecenie Instytucji Zarządzającej, Instytucji Pośredniczącej lub beneficjenta."&amp;" Moje dane osobowe mogą zostać również powierzone specjalistycznym firmom, realizującym na zlecenie Instytucji Zarządzającej, Instytucji Pośredniczącej oraz beneficjenta kontrole i audyt w ramach PO WER."</f>
        <v>Moje dane osobowe zostały powierzone do przetwarzania Instytucji Pośredniczącej - Narodowe Centrum Badań i Rozwoju, ul. Nowogrodzka 47a, 00-695 Warszawa, beneficjentowi realizującemu projekt  - Uniwersytet WSB Merito w Gdańsku, Aleja Grunwaldzka 238A, 80-266 Gdańsk oraz podmiotom, które na zlecenie beneficjenta uczestniczą w realizacji projektu – NIE DOTYCZY. Moje dane osobowe mogą zostać przekazane podmiotom realizującym badania ewaluacyjne na zlecenie Instytucji Zarządzającej, Instytucji Pośredniczącej lub beneficjenta. Moje dane osobowe mogą zostać również powierzone specjalistycznym firmom, realizującym na zlecenie Instytucji Zarządzającej, Instytucji Pośredniczącej oraz beneficjenta kontrole i audyt w ramach PO WER.</v>
      </c>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35"/>
    </row>
    <row r="116" spans="1:36">
      <c r="A116" s="35"/>
      <c r="B116" s="89" t="s">
        <v>1804</v>
      </c>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35"/>
    </row>
    <row r="117" spans="1:36">
      <c r="A117" s="35"/>
      <c r="B117" s="89" t="s">
        <v>1805</v>
      </c>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35"/>
    </row>
    <row r="118" spans="1:36" ht="30.75" customHeight="1">
      <c r="A118" s="35"/>
      <c r="B118" s="89" t="s">
        <v>1806</v>
      </c>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35"/>
    </row>
    <row r="119" spans="1:36" ht="31.5" customHeight="1">
      <c r="A119" s="35"/>
      <c r="B119" s="89" t="s">
        <v>1819</v>
      </c>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35"/>
    </row>
    <row r="120" spans="1:36">
      <c r="A120" s="35"/>
      <c r="B120" s="89" t="s">
        <v>1807</v>
      </c>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35"/>
    </row>
    <row r="121" spans="1:36">
      <c r="A121" s="35"/>
      <c r="B121" s="89" t="s">
        <v>1808</v>
      </c>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35"/>
    </row>
    <row r="122" spans="1:36">
      <c r="A122" s="35"/>
      <c r="B122" s="35"/>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35"/>
    </row>
    <row r="123" spans="1:36">
      <c r="A123" s="35"/>
      <c r="B123" s="35"/>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35"/>
    </row>
    <row r="124" spans="1:36">
      <c r="A124" s="35"/>
      <c r="B124" s="35"/>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35"/>
    </row>
    <row r="125" spans="1:36">
      <c r="A125" s="35"/>
      <c r="B125" s="44"/>
      <c r="C125" s="45" t="s">
        <v>7</v>
      </c>
      <c r="D125" s="45"/>
      <c r="E125" s="45"/>
      <c r="F125" s="45"/>
      <c r="G125" s="45"/>
      <c r="H125" s="45"/>
      <c r="I125" s="45"/>
      <c r="J125" s="54" t="s">
        <v>331</v>
      </c>
      <c r="K125" s="45"/>
      <c r="L125" s="45"/>
      <c r="M125" s="45"/>
      <c r="N125" s="45"/>
      <c r="O125" s="45"/>
      <c r="P125" s="45"/>
      <c r="Q125" s="45"/>
      <c r="R125" s="45"/>
      <c r="S125" s="45"/>
      <c r="T125" s="45"/>
      <c r="U125" s="45"/>
      <c r="V125" s="45"/>
      <c r="W125" s="45"/>
      <c r="X125" s="45"/>
      <c r="AA125" s="54" t="s">
        <v>341</v>
      </c>
      <c r="AB125" s="45"/>
      <c r="AC125" s="45"/>
      <c r="AD125" s="45"/>
      <c r="AE125" s="45"/>
      <c r="AG125" s="45"/>
      <c r="AH125" s="45"/>
      <c r="AI125" s="38"/>
      <c r="AJ125" s="35"/>
    </row>
    <row r="126" spans="1:36">
      <c r="A126" s="35"/>
      <c r="B126" s="44"/>
      <c r="C126" s="46"/>
      <c r="D126" s="46"/>
      <c r="E126" s="46"/>
      <c r="F126" s="46"/>
      <c r="G126" s="46"/>
      <c r="H126" s="46"/>
      <c r="I126" s="46"/>
      <c r="J126" s="47" t="s">
        <v>340</v>
      </c>
      <c r="K126" s="46"/>
      <c r="L126" s="46"/>
      <c r="M126" s="46"/>
      <c r="N126" s="46"/>
      <c r="O126" s="46"/>
      <c r="P126" s="46"/>
      <c r="Q126" s="46"/>
      <c r="R126" s="46"/>
      <c r="S126" s="46"/>
      <c r="T126" s="46"/>
      <c r="U126" s="46"/>
      <c r="V126" s="46"/>
      <c r="W126" s="46"/>
      <c r="X126" s="46"/>
      <c r="AA126" s="47" t="s">
        <v>381</v>
      </c>
      <c r="AB126" s="45"/>
      <c r="AC126" s="45"/>
      <c r="AD126" s="45"/>
      <c r="AE126" s="45"/>
      <c r="AG126" s="45"/>
      <c r="AH126" s="45"/>
      <c r="AI126" s="38"/>
      <c r="AJ126" s="35"/>
    </row>
    <row r="127" spans="1:36">
      <c r="A127" s="35"/>
      <c r="B127" s="44"/>
      <c r="C127" s="46"/>
      <c r="D127" s="46"/>
      <c r="E127" s="46"/>
      <c r="F127" s="46"/>
      <c r="G127" s="46"/>
      <c r="H127" s="46"/>
      <c r="I127" s="46"/>
      <c r="J127" s="47"/>
      <c r="K127" s="46"/>
      <c r="L127" s="46"/>
      <c r="M127" s="46"/>
      <c r="N127" s="46"/>
      <c r="O127" s="46"/>
      <c r="P127" s="46"/>
      <c r="Q127" s="46"/>
      <c r="R127" s="46"/>
      <c r="S127" s="46"/>
      <c r="T127" s="46"/>
      <c r="U127" s="46"/>
      <c r="V127" s="46"/>
      <c r="W127" s="46"/>
      <c r="X127" s="46"/>
      <c r="AA127" s="47"/>
      <c r="AB127" s="45"/>
      <c r="AC127" s="45"/>
      <c r="AD127" s="45"/>
      <c r="AE127" s="45"/>
      <c r="AG127" s="45"/>
      <c r="AH127" s="45"/>
      <c r="AI127" s="38"/>
      <c r="AJ127" s="35"/>
    </row>
    <row r="128" spans="1:36">
      <c r="A128" s="35"/>
      <c r="B128" s="44" t="s">
        <v>382</v>
      </c>
      <c r="C128" s="46"/>
      <c r="D128" s="46"/>
      <c r="E128" s="46"/>
      <c r="F128" s="46"/>
      <c r="G128" s="46"/>
      <c r="H128" s="46"/>
      <c r="I128" s="46"/>
      <c r="J128" s="47"/>
      <c r="K128" s="46"/>
      <c r="L128" s="46"/>
      <c r="M128" s="46"/>
      <c r="N128" s="46"/>
      <c r="O128" s="46"/>
      <c r="P128" s="46"/>
      <c r="Q128" s="46"/>
      <c r="R128" s="46"/>
      <c r="S128" s="46"/>
      <c r="T128" s="46"/>
      <c r="U128" s="46"/>
      <c r="V128" s="46"/>
      <c r="W128" s="46"/>
      <c r="X128" s="46"/>
      <c r="AA128" s="47"/>
      <c r="AB128" s="45"/>
      <c r="AC128" s="45"/>
      <c r="AD128" s="45"/>
      <c r="AE128" s="45"/>
      <c r="AG128" s="45"/>
      <c r="AH128" s="45"/>
      <c r="AI128" s="38"/>
      <c r="AJ128" s="35"/>
    </row>
    <row r="129" ht="8.25" hidden="1" customHeight="1"/>
    <row r="143"/>
    <row r="144"/>
  </sheetData>
  <sheetProtection algorithmName="SHA-512" hashValue="t6rrkutnvCvLs9wdlZ1w1YdDIXUoz8wyALyyixYcDe7cRzuQdc2rb5fF16l8FZvggAS0e62xFaqC/VxvjkgWcA==" saltValue="FXl0U1LUEiLhtI0tGk7U9Q==" spinCount="100000" sheet="1" selectLockedCells="1"/>
  <dataConsolidate/>
  <mergeCells count="84">
    <mergeCell ref="S24:Y24"/>
    <mergeCell ref="C4:AH4"/>
    <mergeCell ref="C5:AH5"/>
    <mergeCell ref="C6:AH6"/>
    <mergeCell ref="AB18:AH18"/>
    <mergeCell ref="AB21:AH21"/>
    <mergeCell ref="C10:W10"/>
    <mergeCell ref="J15:L15"/>
    <mergeCell ref="W15:Y15"/>
    <mergeCell ref="S15:U15"/>
    <mergeCell ref="C15:G15"/>
    <mergeCell ref="J18:P18"/>
    <mergeCell ref="C56:J56"/>
    <mergeCell ref="M56:S56"/>
    <mergeCell ref="V56:AB56"/>
    <mergeCell ref="AE56:AH56"/>
    <mergeCell ref="AG53:AH53"/>
    <mergeCell ref="AI1:AJ1"/>
    <mergeCell ref="AI2:AJ2"/>
    <mergeCell ref="C1:AH1"/>
    <mergeCell ref="C7:AH7"/>
    <mergeCell ref="C9:AH9"/>
    <mergeCell ref="C8:AH8"/>
    <mergeCell ref="AG77:AH77"/>
    <mergeCell ref="S18:Y18"/>
    <mergeCell ref="S21:Y21"/>
    <mergeCell ref="J21:P21"/>
    <mergeCell ref="C48:O48"/>
    <mergeCell ref="R48:Y48"/>
    <mergeCell ref="AG76:AH76"/>
    <mergeCell ref="AA48:AG48"/>
    <mergeCell ref="AG69:AH69"/>
    <mergeCell ref="AG75:AH75"/>
    <mergeCell ref="C65:Q65"/>
    <mergeCell ref="S65:AH65"/>
    <mergeCell ref="AG32:AH32"/>
    <mergeCell ref="AA59:AC59"/>
    <mergeCell ref="AB24:AF24"/>
    <mergeCell ref="S27:AH27"/>
    <mergeCell ref="S66:AH66"/>
    <mergeCell ref="S67:AH67"/>
    <mergeCell ref="C59:J59"/>
    <mergeCell ref="C30:P35"/>
    <mergeCell ref="V42:AB42"/>
    <mergeCell ref="C42:J42"/>
    <mergeCell ref="M42:S42"/>
    <mergeCell ref="AE42:AH42"/>
    <mergeCell ref="S30:AH30"/>
    <mergeCell ref="S35:AH35"/>
    <mergeCell ref="V45:X45"/>
    <mergeCell ref="AA45:AC45"/>
    <mergeCell ref="C45:J45"/>
    <mergeCell ref="M45:S45"/>
    <mergeCell ref="M59:S59"/>
    <mergeCell ref="V59:X59"/>
    <mergeCell ref="B106:AI106"/>
    <mergeCell ref="B107:AI107"/>
    <mergeCell ref="C81:AH84"/>
    <mergeCell ref="AG78:AH78"/>
    <mergeCell ref="B89:AI89"/>
    <mergeCell ref="B90:AI90"/>
    <mergeCell ref="B91:AI91"/>
    <mergeCell ref="B94:AI94"/>
    <mergeCell ref="B93:AI93"/>
    <mergeCell ref="B92:AI92"/>
    <mergeCell ref="C87:AH87"/>
    <mergeCell ref="C102:AH102"/>
    <mergeCell ref="B104:AI104"/>
    <mergeCell ref="B103:AI103"/>
    <mergeCell ref="B105:AI105"/>
    <mergeCell ref="B108:AI108"/>
    <mergeCell ref="B109:AI109"/>
    <mergeCell ref="B110:AI110"/>
    <mergeCell ref="B121:AI121"/>
    <mergeCell ref="B120:AI120"/>
    <mergeCell ref="B119:AI119"/>
    <mergeCell ref="B118:AI118"/>
    <mergeCell ref="B117:AI117"/>
    <mergeCell ref="B116:AI116"/>
    <mergeCell ref="B115:AI115"/>
    <mergeCell ref="B114:AI114"/>
    <mergeCell ref="B113:AI113"/>
    <mergeCell ref="B112:AI112"/>
    <mergeCell ref="B111:AI111"/>
  </mergeCells>
  <conditionalFormatting sqref="C15">
    <cfRule type="expression" dxfId="11" priority="38" stopIfTrue="1">
      <formula>pes_ok="N"</formula>
    </cfRule>
  </conditionalFormatting>
  <conditionalFormatting sqref="C81 AH69 AG75:AG77 S65:AH67 S35 AA45 V45 AE42 C45 M45 R48 C48 M42 C42 V42 AA59 V59 AE56 C59 M59 M56 C56 V56 AG53:AH53 S30 AB21 J21 AB18 S21 S18 C15 S27 J25 C30 AF25:AF26 W15 AB24:AB26 S15 AG76:AH78 C25 S24:S25">
    <cfRule type="notContainsBlanks" dxfId="10" priority="39">
      <formula>LEN(TRIM(C15))&gt;0</formula>
    </cfRule>
  </conditionalFormatting>
  <conditionalFormatting sqref="C45 V42 C59 V56">
    <cfRule type="expression" dxfId="9" priority="35">
      <formula>li_miasto_chck&gt;0</formula>
    </cfRule>
  </conditionalFormatting>
  <conditionalFormatting sqref="AE42 AE56">
    <cfRule type="expression" dxfId="8" priority="34">
      <formula>AND(li_kod_chck&lt;&gt;0,li_kod_chck&lt;&gt;6)</formula>
    </cfRule>
  </conditionalFormatting>
  <conditionalFormatting sqref="C30:P35 S35:AH35 AG32:AH32">
    <cfRule type="expression" dxfId="7" priority="13">
      <formula>Status&lt;&gt;"osoba pracująca"</formula>
    </cfRule>
  </conditionalFormatting>
  <conditionalFormatting sqref="C56 M56 V56 AE56 AA59 V59 M59 C59">
    <cfRule type="expression" dxfId="6" priority="7">
      <formula>$AG$53="T"</formula>
    </cfRule>
  </conditionalFormatting>
  <conditionalFormatting sqref="AG32:AH32">
    <cfRule type="notContainsBlanks" dxfId="5" priority="6">
      <formula>LEN(TRIM(AG32))&gt;0</formula>
    </cfRule>
  </conditionalFormatting>
  <conditionalFormatting sqref="C81:AH84">
    <cfRule type="expression" dxfId="4" priority="5">
      <formula>zNiepełnosp&lt;&gt;"T"</formula>
    </cfRule>
  </conditionalFormatting>
  <conditionalFormatting sqref="J15">
    <cfRule type="notContainsBlanks" dxfId="3" priority="4">
      <formula>LEN(TRIM(J15))&gt;0</formula>
    </cfRule>
  </conditionalFormatting>
  <conditionalFormatting sqref="C15:G15">
    <cfRule type="expression" dxfId="2" priority="3">
      <formula>BrakPesel="T"</formula>
    </cfRule>
  </conditionalFormatting>
  <conditionalFormatting sqref="AA48">
    <cfRule type="notContainsBlanks" dxfId="1" priority="2">
      <formula>LEN(TRIM(AA48))&gt;0</formula>
    </cfRule>
  </conditionalFormatting>
  <conditionalFormatting sqref="J18">
    <cfRule type="notContainsBlanks" dxfId="0" priority="1">
      <formula>LEN(TRIM(J18))&gt;0</formula>
    </cfRule>
  </conditionalFormatting>
  <dataValidations count="19">
    <dataValidation type="list" allowBlank="1" showInputMessage="1" showErrorMessage="1" sqref="AG77:AH78 AG75:AH75" xr:uid="{00000000-0002-0000-0000-000000000000}">
      <formula1>li_tno</formula1>
    </dataValidation>
    <dataValidation type="list" allowBlank="1" showInputMessage="1" showErrorMessage="1" sqref="AG69:AH69 AG53:AH53 AG76:AH76 AG32:AH32 J15:L15" xr:uid="{00000000-0002-0000-0000-000001000000}">
      <formula1>li_tn</formula1>
    </dataValidation>
    <dataValidation type="list" allowBlank="1" showInputMessage="1" showErrorMessage="1" sqref="S67:AH67" xr:uid="{00000000-0002-0000-0000-000002000000}">
      <formula1>li_kasa_ch</formula1>
    </dataValidation>
    <dataValidation type="list" errorStyle="information" allowBlank="1" showInputMessage="1" showErrorMessage="1" errorTitle="Komunikat" error="Nazwa urzędu niezgodna ze słownikiem!" sqref="S65:AH65" xr:uid="{00000000-0002-0000-0000-000003000000}">
      <formula1>li_us</formula1>
    </dataValidation>
    <dataValidation type="textLength" errorStyle="warning" allowBlank="1" showInputMessage="1" showErrorMessage="1" errorTitle="Wartość nieprawidłowa" error="Kod pocztowy składa się z 6 znaków np. 61-646" sqref="AE42 AE56" xr:uid="{00000000-0002-0000-0000-000004000000}">
      <formula1>6</formula1>
      <formula2>6</formula2>
    </dataValidation>
    <dataValidation type="custom" errorStyle="warning" allowBlank="1" showInputMessage="1" showErrorMessage="1" errorTitle="Wartość nieprawidłowa" error="W nazwie miejscowości nie powinno być cyfr" sqref="C45 V42 C59 V56" xr:uid="{00000000-0002-0000-0000-000005000000}">
      <formula1>li_miasto_chck=0</formula1>
    </dataValidation>
    <dataValidation type="list" allowBlank="1" showInputMessage="1" showErrorMessage="1" sqref="M42" xr:uid="{00000000-0002-0000-0000-000006000000}">
      <formula1>OFFSET(li_pow_nag,VLOOKUP(Wojewodztwo,li_woj2,2,FALSE),0,VLOOKUP(Wojewodztwo,li_woj2,3,FALSE),1)</formula1>
    </dataValidation>
    <dataValidation type="list" allowBlank="1" showInputMessage="1" showErrorMessage="1" sqref="C42 C56" xr:uid="{00000000-0002-0000-0000-000007000000}">
      <formula1>li_woj</formula1>
    </dataValidation>
    <dataValidation type="list" allowBlank="1" showInputMessage="1" showErrorMessage="1" sqref="S35:AH35" xr:uid="{00000000-0002-0000-0000-000008000000}">
      <formula1>li_zawod</formula1>
    </dataValidation>
    <dataValidation type="list" allowBlank="1" showInputMessage="1" showErrorMessage="1" sqref="M56:S56" xr:uid="{00000000-0002-0000-0000-000009000000}">
      <formula1>OFFSET(li_pow_nag,VLOOKUP(MelWojewodztwo,li_woj2,2,FALSE),0,VLOOKUP(MelWojewodztwo,li_woj2,3,FALSE),1)</formula1>
    </dataValidation>
    <dataValidation type="list" allowBlank="1" showInputMessage="1" showErrorMessage="1" sqref="AI1" xr:uid="{00000000-0002-0000-0000-00000A000000}">
      <formula1>li_skr</formula1>
    </dataValidation>
    <dataValidation type="list" allowBlank="1" showInputMessage="1" showErrorMessage="1" sqref="AI2:AJ2" xr:uid="{00000000-0002-0000-0000-00000B000000}">
      <formula1>li_wsb1</formula1>
    </dataValidation>
    <dataValidation type="list" allowBlank="1" showInputMessage="1" showErrorMessage="1" sqref="S30:AH30" xr:uid="{00000000-0002-0000-0000-00000C000000}">
      <formula1>OFFSET(li_statsz_nag,VLOOKUP(Status,li_stat2,2,FALSE),0,VLOOKUP(Status,li_stat2,3,FALSE),1)</formula1>
    </dataValidation>
    <dataValidation type="list" allowBlank="1" showInputMessage="1" showErrorMessage="1" sqref="AB24:AF24" xr:uid="{00000000-0002-0000-0000-00000D000000}">
      <formula1>li_tryb</formula1>
    </dataValidation>
    <dataValidation type="list" allowBlank="1" showInputMessage="1" showErrorMessage="1" sqref="AB21" xr:uid="{00000000-0002-0000-0000-00000E000000}">
      <formula1>li_wykszt</formula1>
    </dataValidation>
    <dataValidation type="custom" errorStyle="information" allowBlank="1" showInputMessage="1" showErrorMessage="1" errorTitle="Podany PESEL jest nieprawidłowy" error="Proszę wprowadzić prawidłową wartość (ciąg 11 cyfr bez spacji na początku i na końcu)" sqref="C15" xr:uid="{00000000-0002-0000-0000-00000F000000}">
      <formula1>AND(MOD(pes_mod,10)=0,pes_dł=11)</formula1>
    </dataValidation>
    <dataValidation type="list" allowBlank="1" showInputMessage="1" showErrorMessage="1" sqref="S27:AH27" xr:uid="{00000000-0002-0000-0000-000010000000}">
      <formula1>li_status</formula1>
    </dataValidation>
    <dataValidation type="textLength" allowBlank="1" showInputMessage="1" showErrorMessage="1" sqref="C30:P35" xr:uid="{00000000-0002-0000-0000-000011000000}">
      <formula1>0</formula1>
      <formula2>250</formula2>
    </dataValidation>
    <dataValidation type="list" errorStyle="information" allowBlank="1" showInputMessage="1" showErrorMessage="1" errorTitle="Komunikat" error="Podana wartość jest niezgodna ze słownikiem!" sqref="S21:Y21" xr:uid="{00000000-0002-0000-0000-000012000000}">
      <formula1>li_obyw</formula1>
    </dataValidation>
  </dataValidations>
  <printOptions horizontalCentered="1"/>
  <pageMargins left="0.70866141732283472" right="0.70866141732283472" top="1.1023622047244095" bottom="0.82677165354330717" header="0.31496062992125984" footer="0.31496062992125984"/>
  <pageSetup paperSize="9" scale="61" fitToHeight="0" orientation="portrait" r:id="rId1"/>
  <headerFooter scaleWithDoc="0">
    <oddHeader>&amp;L&amp;G&amp;R&amp;G</oddHeader>
    <oddFooter xml:space="preserve">&amp;C&amp;8
Projekt współfinansowany przez Unię Europejską w ramach Europejskiego Funduszu Społecznego&amp;11
</oddFooter>
  </headerFooter>
  <rowBreaks count="2" manualBreakCount="2">
    <brk id="85" max="35" man="1"/>
    <brk id="144" max="35"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AQ402"/>
  <sheetViews>
    <sheetView topLeftCell="P1" zoomScale="85" zoomScaleNormal="85" workbookViewId="0">
      <selection activeCell="Y5" sqref="Y5"/>
    </sheetView>
  </sheetViews>
  <sheetFormatPr defaultRowHeight="14.25"/>
  <cols>
    <col min="1" max="1" width="12.875" customWidth="1"/>
    <col min="4" max="4" width="12.375" customWidth="1"/>
    <col min="8" max="8" width="14" customWidth="1"/>
    <col min="9" max="9" width="15.5" customWidth="1"/>
    <col min="10" max="10" width="11" customWidth="1"/>
    <col min="13" max="13" width="33.375" customWidth="1"/>
    <col min="14" max="14" width="5" customWidth="1"/>
    <col min="15" max="15" width="35.5" customWidth="1"/>
    <col min="16" max="16" width="72.125" customWidth="1"/>
    <col min="17" max="17" width="49.875" customWidth="1"/>
    <col min="18" max="18" width="8.125" style="1" customWidth="1"/>
    <col min="19" max="19" width="24.875" customWidth="1"/>
    <col min="21" max="21" width="21" customWidth="1"/>
    <col min="23" max="23" width="1.5" customWidth="1"/>
    <col min="24" max="24" width="8.25" customWidth="1"/>
    <col min="25" max="25" width="16.25" customWidth="1"/>
    <col min="26" max="26" width="4.75" customWidth="1"/>
    <col min="27" max="27" width="4.625" customWidth="1"/>
    <col min="29" max="29" width="10.125" customWidth="1"/>
    <col min="31" max="31" width="38.875" customWidth="1"/>
    <col min="34" max="34" width="26.625" style="20" customWidth="1"/>
    <col min="35" max="35" width="2.125" customWidth="1"/>
    <col min="36" max="36" width="9.25" bestFit="1" customWidth="1"/>
    <col min="37" max="37" width="14.75" customWidth="1"/>
    <col min="38" max="38" width="2.25" customWidth="1"/>
    <col min="40" max="40" width="2" customWidth="1"/>
    <col min="41" max="41" width="33" customWidth="1"/>
    <col min="42" max="42" width="3.125" customWidth="1"/>
    <col min="43" max="43" width="15.75" customWidth="1"/>
  </cols>
  <sheetData>
    <row r="1" spans="1:43" ht="15" customHeight="1" thickBot="1">
      <c r="A1" s="3" t="s">
        <v>327</v>
      </c>
      <c r="B1" s="4"/>
      <c r="C1" s="4"/>
      <c r="D1" s="5"/>
      <c r="E1" s="6"/>
      <c r="F1" s="21"/>
      <c r="G1" s="21"/>
      <c r="H1" s="21"/>
      <c r="I1" s="24"/>
      <c r="J1" s="25"/>
      <c r="K1" s="25"/>
      <c r="L1" s="25"/>
      <c r="M1" s="25"/>
      <c r="N1" s="25"/>
      <c r="O1" s="25"/>
      <c r="P1" s="24"/>
      <c r="Q1" s="25"/>
      <c r="R1" s="32"/>
      <c r="S1" s="32"/>
      <c r="T1" s="32"/>
      <c r="U1" s="32"/>
      <c r="V1" s="24"/>
      <c r="X1" s="32"/>
      <c r="Y1" s="24"/>
      <c r="AA1" s="24"/>
      <c r="AB1" s="24"/>
      <c r="AC1" s="24"/>
      <c r="AD1" s="24"/>
      <c r="AE1" s="24"/>
      <c r="AF1" s="24"/>
      <c r="AG1" s="24"/>
      <c r="AH1" s="24"/>
      <c r="AJ1" s="24"/>
      <c r="AK1" s="24"/>
      <c r="AM1" s="24"/>
      <c r="AO1" s="24"/>
      <c r="AQ1" s="24"/>
    </row>
    <row r="2" spans="1:43" ht="26.25" thickBot="1">
      <c r="A2" s="7" t="s">
        <v>2</v>
      </c>
      <c r="B2" s="8" t="s">
        <v>17</v>
      </c>
      <c r="C2" s="9" t="s">
        <v>18</v>
      </c>
      <c r="D2" s="10" t="s">
        <v>6</v>
      </c>
      <c r="E2" s="11" t="s">
        <v>19</v>
      </c>
      <c r="F2" s="22" t="s">
        <v>324</v>
      </c>
      <c r="G2" s="22" t="s">
        <v>324</v>
      </c>
      <c r="H2" s="22" t="s">
        <v>365</v>
      </c>
      <c r="I2" s="26" t="s">
        <v>328</v>
      </c>
      <c r="J2" s="27" t="s">
        <v>329</v>
      </c>
      <c r="K2" s="28" t="s">
        <v>17</v>
      </c>
      <c r="L2" s="29" t="s">
        <v>18</v>
      </c>
      <c r="M2" s="58" t="s">
        <v>330</v>
      </c>
      <c r="N2" s="29" t="s">
        <v>19</v>
      </c>
      <c r="O2" s="74" t="s">
        <v>408</v>
      </c>
      <c r="P2" s="33" t="s">
        <v>355</v>
      </c>
      <c r="Q2" s="33" t="s">
        <v>469</v>
      </c>
      <c r="R2" s="33" t="s">
        <v>470</v>
      </c>
      <c r="S2" s="33" t="s">
        <v>353</v>
      </c>
      <c r="T2" s="33" t="s">
        <v>1271</v>
      </c>
      <c r="U2" s="33" t="s">
        <v>336</v>
      </c>
      <c r="V2" s="33" t="s">
        <v>332</v>
      </c>
      <c r="X2" s="33" t="s">
        <v>1693</v>
      </c>
      <c r="Y2" s="33" t="s">
        <v>1694</v>
      </c>
      <c r="AA2" s="81" t="s">
        <v>1783</v>
      </c>
      <c r="AB2" s="81" t="s">
        <v>1786</v>
      </c>
      <c r="AC2" s="81" t="s">
        <v>347</v>
      </c>
      <c r="AD2" s="81" t="s">
        <v>342</v>
      </c>
      <c r="AE2" s="81" t="s">
        <v>343</v>
      </c>
      <c r="AF2" s="81" t="s">
        <v>1787</v>
      </c>
      <c r="AG2" s="81" t="s">
        <v>1788</v>
      </c>
      <c r="AH2" s="86" t="s">
        <v>1793</v>
      </c>
      <c r="AJ2" s="33" t="s">
        <v>345</v>
      </c>
      <c r="AK2" s="33" t="s">
        <v>10</v>
      </c>
      <c r="AM2" s="33" t="s">
        <v>346</v>
      </c>
      <c r="AO2" s="33" t="s">
        <v>362</v>
      </c>
      <c r="AQ2" s="33" t="s">
        <v>1784</v>
      </c>
    </row>
    <row r="3" spans="1:43" ht="15">
      <c r="A3" s="12" t="s">
        <v>452</v>
      </c>
      <c r="B3" s="64">
        <f t="shared" ref="B3:B18" si="0">VLOOKUP(A3,li_pow2,2,FALSE)</f>
        <v>2</v>
      </c>
      <c r="C3" s="62">
        <f>B4-B3-1</f>
        <v>30</v>
      </c>
      <c r="D3" s="13" t="s">
        <v>452</v>
      </c>
      <c r="E3" s="16">
        <f t="shared" ref="E3:E66" si="1">ROW(D3)-1</f>
        <v>2</v>
      </c>
      <c r="F3" s="34" t="s">
        <v>325</v>
      </c>
      <c r="G3" s="23" t="s">
        <v>325</v>
      </c>
      <c r="H3" s="23" t="s">
        <v>368</v>
      </c>
      <c r="I3" s="30" t="s">
        <v>384</v>
      </c>
      <c r="J3" s="13" t="s">
        <v>390</v>
      </c>
      <c r="K3" s="14">
        <v>2</v>
      </c>
      <c r="L3" s="15">
        <v>2</v>
      </c>
      <c r="M3" s="67" t="s">
        <v>390</v>
      </c>
      <c r="N3" s="71">
        <f>ROW(M3)-1</f>
        <v>2</v>
      </c>
      <c r="O3" s="68" t="s">
        <v>409</v>
      </c>
      <c r="P3" s="31" t="s">
        <v>424</v>
      </c>
      <c r="Q3" s="31" t="s">
        <v>471</v>
      </c>
      <c r="R3" s="14" t="s">
        <v>472</v>
      </c>
      <c r="S3" s="31" t="s">
        <v>1578</v>
      </c>
      <c r="T3" s="14" t="s">
        <v>1579</v>
      </c>
      <c r="U3" s="31" t="s">
        <v>337</v>
      </c>
      <c r="V3" s="34" t="s">
        <v>333</v>
      </c>
      <c r="X3" s="80" t="s">
        <v>1695</v>
      </c>
      <c r="Y3" s="79" t="s">
        <v>1697</v>
      </c>
      <c r="Z3" t="s">
        <v>1691</v>
      </c>
      <c r="AA3" s="82">
        <v>1</v>
      </c>
      <c r="AB3" s="82" t="s">
        <v>1822</v>
      </c>
      <c r="AC3" s="83" t="s">
        <v>1794</v>
      </c>
      <c r="AD3" s="84" t="s">
        <v>1820</v>
      </c>
      <c r="AE3" s="84" t="s">
        <v>1821</v>
      </c>
      <c r="AF3" s="84" t="s">
        <v>1789</v>
      </c>
      <c r="AG3" s="84" t="s">
        <v>1792</v>
      </c>
      <c r="AH3" s="84" t="s">
        <v>1794</v>
      </c>
      <c r="AI3" s="85" t="s">
        <v>1691</v>
      </c>
      <c r="AJ3" s="23">
        <v>0</v>
      </c>
      <c r="AK3" s="51">
        <f t="shared" ref="AK3:AK12" si="2">IFERROR(FIND(AJ3,Miejscowosc),0)</f>
        <v>0</v>
      </c>
      <c r="AM3" s="50">
        <f>LEN(KodPocztowy)</f>
        <v>0</v>
      </c>
      <c r="AO3" s="56" t="s">
        <v>1790</v>
      </c>
      <c r="AQ3" s="31" t="s">
        <v>440</v>
      </c>
    </row>
    <row r="4" spans="1:43">
      <c r="A4" s="13" t="s">
        <v>453</v>
      </c>
      <c r="B4" s="65">
        <f t="shared" si="0"/>
        <v>33</v>
      </c>
      <c r="C4" s="63">
        <f t="shared" ref="C4:C17" si="3">B5-B4-1</f>
        <v>23</v>
      </c>
      <c r="D4" s="13" t="s">
        <v>20</v>
      </c>
      <c r="E4" s="16">
        <f t="shared" si="1"/>
        <v>3</v>
      </c>
      <c r="F4" s="34" t="s">
        <v>326</v>
      </c>
      <c r="G4" s="23" t="s">
        <v>326</v>
      </c>
      <c r="H4" s="23" t="s">
        <v>369</v>
      </c>
      <c r="I4" s="30" t="s">
        <v>385</v>
      </c>
      <c r="J4" s="13" t="s">
        <v>370</v>
      </c>
      <c r="K4" s="14">
        <v>5</v>
      </c>
      <c r="L4" s="15">
        <v>2</v>
      </c>
      <c r="M4" s="68" t="s">
        <v>391</v>
      </c>
      <c r="N4" s="72">
        <f t="shared" ref="N4:N20" si="4">ROW(M4)-1</f>
        <v>3</v>
      </c>
      <c r="O4" s="68" t="s">
        <v>410</v>
      </c>
      <c r="P4" s="31" t="s">
        <v>425</v>
      </c>
      <c r="Q4" s="31" t="s">
        <v>473</v>
      </c>
      <c r="R4" s="14" t="s">
        <v>474</v>
      </c>
      <c r="S4" s="31" t="s">
        <v>1276</v>
      </c>
      <c r="T4" s="14" t="s">
        <v>1277</v>
      </c>
      <c r="U4" s="31" t="s">
        <v>338</v>
      </c>
      <c r="X4" s="80" t="s">
        <v>1696</v>
      </c>
      <c r="Y4" s="79" t="s">
        <v>1692</v>
      </c>
      <c r="Z4" t="s">
        <v>1691</v>
      </c>
      <c r="AA4" s="82">
        <v>3</v>
      </c>
      <c r="AB4" s="82" t="s">
        <v>1824</v>
      </c>
      <c r="AC4" s="84"/>
      <c r="AD4" s="84" t="s">
        <v>1826</v>
      </c>
      <c r="AE4" s="84" t="s">
        <v>1825</v>
      </c>
      <c r="AF4" s="84" t="s">
        <v>1789</v>
      </c>
      <c r="AG4" s="84" t="s">
        <v>1792</v>
      </c>
      <c r="AH4" s="84"/>
      <c r="AI4" s="85" t="s">
        <v>1691</v>
      </c>
      <c r="AJ4" s="23">
        <v>1</v>
      </c>
      <c r="AK4" s="51">
        <f t="shared" si="2"/>
        <v>0</v>
      </c>
      <c r="AO4" s="56" t="s">
        <v>1791</v>
      </c>
      <c r="AQ4" s="31" t="s">
        <v>441</v>
      </c>
    </row>
    <row r="5" spans="1:43">
      <c r="A5" s="13" t="s">
        <v>454</v>
      </c>
      <c r="B5" s="65">
        <f t="shared" si="0"/>
        <v>57</v>
      </c>
      <c r="C5" s="63">
        <f t="shared" si="3"/>
        <v>24</v>
      </c>
      <c r="D5" s="13" t="s">
        <v>21</v>
      </c>
      <c r="E5" s="16">
        <f t="shared" si="1"/>
        <v>4</v>
      </c>
      <c r="F5" s="34"/>
      <c r="G5" s="23" t="s">
        <v>407</v>
      </c>
      <c r="I5" s="30" t="s">
        <v>386</v>
      </c>
      <c r="J5" s="13" t="s">
        <v>371</v>
      </c>
      <c r="K5" s="14">
        <v>8</v>
      </c>
      <c r="L5" s="15">
        <v>3</v>
      </c>
      <c r="M5" s="68" t="s">
        <v>392</v>
      </c>
      <c r="N5" s="72">
        <f t="shared" si="4"/>
        <v>4</v>
      </c>
      <c r="O5" s="68" t="s">
        <v>411</v>
      </c>
      <c r="P5" s="31" t="s">
        <v>426</v>
      </c>
      <c r="Q5" s="31" t="s">
        <v>475</v>
      </c>
      <c r="R5" s="14" t="s">
        <v>476</v>
      </c>
      <c r="S5" s="31" t="s">
        <v>1282</v>
      </c>
      <c r="T5" s="14" t="s">
        <v>1283</v>
      </c>
      <c r="X5" s="80" t="s">
        <v>1408</v>
      </c>
      <c r="Y5" s="79" t="s">
        <v>1827</v>
      </c>
      <c r="Z5" t="s">
        <v>1691</v>
      </c>
      <c r="AA5" s="82">
        <v>2</v>
      </c>
      <c r="AB5" s="82" t="s">
        <v>1823</v>
      </c>
      <c r="AC5" s="84" t="s">
        <v>1813</v>
      </c>
      <c r="AD5" s="84" t="s">
        <v>1809</v>
      </c>
      <c r="AE5" s="84" t="s">
        <v>1810</v>
      </c>
      <c r="AF5" s="84" t="s">
        <v>1789</v>
      </c>
      <c r="AG5" s="84" t="s">
        <v>1792</v>
      </c>
      <c r="AH5" s="84" t="s">
        <v>1813</v>
      </c>
      <c r="AI5" s="85" t="s">
        <v>1691</v>
      </c>
      <c r="AJ5" s="23">
        <v>2</v>
      </c>
      <c r="AK5" s="51">
        <f t="shared" si="2"/>
        <v>0</v>
      </c>
      <c r="AQ5" s="31" t="s">
        <v>442</v>
      </c>
    </row>
    <row r="6" spans="1:43" ht="15.75" thickBot="1">
      <c r="A6" s="13" t="s">
        <v>455</v>
      </c>
      <c r="B6" s="65">
        <f t="shared" si="0"/>
        <v>82</v>
      </c>
      <c r="C6" s="63">
        <f t="shared" si="3"/>
        <v>14</v>
      </c>
      <c r="D6" s="13" t="s">
        <v>22</v>
      </c>
      <c r="E6" s="16">
        <f t="shared" si="1"/>
        <v>5</v>
      </c>
      <c r="F6" t="s">
        <v>9</v>
      </c>
      <c r="I6" s="30" t="s">
        <v>387</v>
      </c>
      <c r="J6" s="17" t="s">
        <v>372</v>
      </c>
      <c r="K6" s="18">
        <v>12</v>
      </c>
      <c r="L6" s="19">
        <v>7</v>
      </c>
      <c r="M6" s="69" t="s">
        <v>370</v>
      </c>
      <c r="N6" s="72">
        <f t="shared" si="4"/>
        <v>5</v>
      </c>
      <c r="O6" s="68" t="s">
        <v>412</v>
      </c>
      <c r="P6" s="31" t="s">
        <v>427</v>
      </c>
      <c r="Q6" s="31" t="s">
        <v>477</v>
      </c>
      <c r="R6" s="14" t="s">
        <v>478</v>
      </c>
      <c r="S6" s="31" t="s">
        <v>1381</v>
      </c>
      <c r="T6" s="14" t="s">
        <v>1382</v>
      </c>
      <c r="X6" s="80" t="s">
        <v>1650</v>
      </c>
      <c r="Y6" s="79" t="s">
        <v>1698</v>
      </c>
      <c r="Z6" t="s">
        <v>1691</v>
      </c>
      <c r="AI6" s="85" t="s">
        <v>1691</v>
      </c>
      <c r="AJ6" s="23">
        <v>3</v>
      </c>
      <c r="AK6" s="51">
        <f t="shared" si="2"/>
        <v>0</v>
      </c>
      <c r="AQ6" s="31" t="s">
        <v>443</v>
      </c>
    </row>
    <row r="7" spans="1:43">
      <c r="A7" s="13" t="s">
        <v>456</v>
      </c>
      <c r="B7" s="65">
        <f t="shared" si="0"/>
        <v>97</v>
      </c>
      <c r="C7" s="63">
        <f t="shared" si="3"/>
        <v>24</v>
      </c>
      <c r="D7" s="13" t="s">
        <v>23</v>
      </c>
      <c r="E7" s="16">
        <f t="shared" si="1"/>
        <v>6</v>
      </c>
      <c r="F7" t="s">
        <v>9</v>
      </c>
      <c r="I7" s="31" t="s">
        <v>388</v>
      </c>
      <c r="M7" s="68" t="s">
        <v>391</v>
      </c>
      <c r="N7" s="72">
        <f t="shared" si="4"/>
        <v>6</v>
      </c>
      <c r="O7" s="68" t="s">
        <v>413</v>
      </c>
      <c r="P7" s="31" t="s">
        <v>428</v>
      </c>
      <c r="Q7" s="31" t="s">
        <v>479</v>
      </c>
      <c r="R7" s="14" t="s">
        <v>480</v>
      </c>
      <c r="S7" s="31" t="s">
        <v>1427</v>
      </c>
      <c r="T7" s="14" t="s">
        <v>469</v>
      </c>
      <c r="AC7" s="20"/>
      <c r="AI7" s="85" t="s">
        <v>1691</v>
      </c>
      <c r="AJ7" s="23">
        <v>4</v>
      </c>
      <c r="AK7" s="51">
        <f t="shared" si="2"/>
        <v>0</v>
      </c>
      <c r="AQ7" s="31" t="s">
        <v>444</v>
      </c>
    </row>
    <row r="8" spans="1:43">
      <c r="A8" s="13" t="s">
        <v>457</v>
      </c>
      <c r="B8" s="65">
        <f t="shared" si="0"/>
        <v>122</v>
      </c>
      <c r="C8" s="63">
        <f t="shared" si="3"/>
        <v>22</v>
      </c>
      <c r="D8" s="13" t="s">
        <v>24</v>
      </c>
      <c r="E8" s="16">
        <f t="shared" si="1"/>
        <v>7</v>
      </c>
      <c r="F8" t="s">
        <v>9</v>
      </c>
      <c r="I8" s="31" t="s">
        <v>389</v>
      </c>
      <c r="M8" s="68" t="s">
        <v>392</v>
      </c>
      <c r="N8" s="72">
        <f t="shared" si="4"/>
        <v>7</v>
      </c>
      <c r="O8" s="68" t="s">
        <v>414</v>
      </c>
      <c r="P8" s="31" t="s">
        <v>429</v>
      </c>
      <c r="Q8" s="31" t="s">
        <v>481</v>
      </c>
      <c r="R8" s="14" t="s">
        <v>482</v>
      </c>
      <c r="S8" s="31" t="s">
        <v>1272</v>
      </c>
      <c r="T8" s="14" t="s">
        <v>1273</v>
      </c>
      <c r="AC8" s="20"/>
      <c r="AI8" s="85" t="s">
        <v>1691</v>
      </c>
      <c r="AJ8" s="23">
        <v>5</v>
      </c>
      <c r="AK8" s="51">
        <f t="shared" si="2"/>
        <v>0</v>
      </c>
      <c r="AQ8" s="31" t="s">
        <v>445</v>
      </c>
    </row>
    <row r="9" spans="1:43" ht="15">
      <c r="A9" s="13" t="s">
        <v>458</v>
      </c>
      <c r="B9" s="65">
        <f t="shared" si="0"/>
        <v>145</v>
      </c>
      <c r="C9" s="63">
        <f t="shared" si="3"/>
        <v>42</v>
      </c>
      <c r="D9" s="13" t="s">
        <v>25</v>
      </c>
      <c r="E9" s="16">
        <f t="shared" si="1"/>
        <v>8</v>
      </c>
      <c r="F9" t="s">
        <v>9</v>
      </c>
      <c r="M9" s="69" t="s">
        <v>371</v>
      </c>
      <c r="N9" s="72">
        <f t="shared" si="4"/>
        <v>8</v>
      </c>
      <c r="O9" s="68" t="s">
        <v>415</v>
      </c>
      <c r="P9" s="31" t="s">
        <v>430</v>
      </c>
      <c r="Q9" s="31" t="s">
        <v>483</v>
      </c>
      <c r="R9" s="14" t="s">
        <v>484</v>
      </c>
      <c r="S9" s="31" t="s">
        <v>1287</v>
      </c>
      <c r="T9" s="14" t="s">
        <v>1288</v>
      </c>
      <c r="AC9" s="20"/>
      <c r="AI9" s="85" t="s">
        <v>1691</v>
      </c>
      <c r="AJ9" s="23">
        <v>6</v>
      </c>
      <c r="AK9" s="51">
        <f t="shared" si="2"/>
        <v>0</v>
      </c>
      <c r="AQ9" s="31" t="s">
        <v>446</v>
      </c>
    </row>
    <row r="10" spans="1:43">
      <c r="A10" s="13" t="s">
        <v>459</v>
      </c>
      <c r="B10" s="65">
        <f t="shared" si="0"/>
        <v>188</v>
      </c>
      <c r="C10" s="63">
        <f t="shared" si="3"/>
        <v>12</v>
      </c>
      <c r="D10" s="13" t="s">
        <v>26</v>
      </c>
      <c r="E10" s="16">
        <f t="shared" si="1"/>
        <v>9</v>
      </c>
      <c r="F10" t="s">
        <v>9</v>
      </c>
      <c r="M10" s="68" t="s">
        <v>394</v>
      </c>
      <c r="N10" s="72">
        <f t="shared" si="4"/>
        <v>9</v>
      </c>
      <c r="O10" s="68" t="s">
        <v>416</v>
      </c>
      <c r="P10" s="31" t="s">
        <v>431</v>
      </c>
      <c r="Q10" s="31" t="s">
        <v>485</v>
      </c>
      <c r="R10" s="14" t="s">
        <v>486</v>
      </c>
      <c r="S10" s="31" t="s">
        <v>1280</v>
      </c>
      <c r="T10" s="14" t="s">
        <v>1281</v>
      </c>
      <c r="AC10" s="20"/>
      <c r="AI10" s="85" t="s">
        <v>1691</v>
      </c>
      <c r="AJ10" s="23">
        <v>7</v>
      </c>
      <c r="AK10" s="51">
        <f t="shared" si="2"/>
        <v>0</v>
      </c>
      <c r="AQ10" s="31" t="s">
        <v>447</v>
      </c>
    </row>
    <row r="11" spans="1:43">
      <c r="A11" s="13" t="s">
        <v>460</v>
      </c>
      <c r="B11" s="65">
        <f t="shared" si="0"/>
        <v>201</v>
      </c>
      <c r="C11" s="63">
        <f t="shared" si="3"/>
        <v>25</v>
      </c>
      <c r="D11" s="13" t="s">
        <v>27</v>
      </c>
      <c r="E11" s="16">
        <f t="shared" si="1"/>
        <v>10</v>
      </c>
      <c r="F11" t="s">
        <v>9</v>
      </c>
      <c r="M11" s="68" t="s">
        <v>393</v>
      </c>
      <c r="N11" s="72">
        <f t="shared" si="4"/>
        <v>10</v>
      </c>
      <c r="O11" s="68" t="s">
        <v>417</v>
      </c>
      <c r="P11" s="31" t="s">
        <v>432</v>
      </c>
      <c r="Q11" s="31" t="s">
        <v>487</v>
      </c>
      <c r="R11" s="14" t="s">
        <v>488</v>
      </c>
      <c r="S11" s="31" t="s">
        <v>1289</v>
      </c>
      <c r="T11" s="14" t="s">
        <v>1290</v>
      </c>
      <c r="AC11" s="20"/>
      <c r="AI11" s="85" t="s">
        <v>1691</v>
      </c>
      <c r="AJ11" s="23">
        <v>8</v>
      </c>
      <c r="AK11" s="51">
        <f t="shared" si="2"/>
        <v>0</v>
      </c>
      <c r="AQ11" s="31" t="s">
        <v>448</v>
      </c>
    </row>
    <row r="12" spans="1:43">
      <c r="A12" s="13" t="s">
        <v>461</v>
      </c>
      <c r="B12" s="65">
        <f t="shared" si="0"/>
        <v>227</v>
      </c>
      <c r="C12" s="63">
        <f t="shared" si="3"/>
        <v>17</v>
      </c>
      <c r="D12" s="13" t="s">
        <v>28</v>
      </c>
      <c r="E12" s="16">
        <f t="shared" si="1"/>
        <v>11</v>
      </c>
      <c r="F12" t="s">
        <v>9</v>
      </c>
      <c r="M12" s="68" t="s">
        <v>392</v>
      </c>
      <c r="N12" s="72">
        <f t="shared" si="4"/>
        <v>11</v>
      </c>
      <c r="O12" s="68" t="s">
        <v>421</v>
      </c>
      <c r="P12" s="31" t="s">
        <v>433</v>
      </c>
      <c r="Q12" s="31" t="s">
        <v>489</v>
      </c>
      <c r="R12" s="14" t="s">
        <v>490</v>
      </c>
      <c r="S12" s="31" t="s">
        <v>1278</v>
      </c>
      <c r="T12" s="14" t="s">
        <v>1279</v>
      </c>
      <c r="AC12" s="20"/>
      <c r="AI12" s="85" t="s">
        <v>1691</v>
      </c>
      <c r="AJ12" s="23">
        <v>9</v>
      </c>
      <c r="AK12" s="51">
        <f t="shared" si="2"/>
        <v>0</v>
      </c>
      <c r="AQ12" s="31" t="s">
        <v>449</v>
      </c>
    </row>
    <row r="13" spans="1:43" ht="15">
      <c r="A13" s="13" t="s">
        <v>462</v>
      </c>
      <c r="B13" s="65">
        <f t="shared" si="0"/>
        <v>245</v>
      </c>
      <c r="C13" s="63">
        <f t="shared" si="3"/>
        <v>20</v>
      </c>
      <c r="D13" s="13" t="s">
        <v>29</v>
      </c>
      <c r="E13" s="16">
        <f t="shared" si="1"/>
        <v>12</v>
      </c>
      <c r="F13" t="s">
        <v>9</v>
      </c>
      <c r="M13" s="69" t="s">
        <v>372</v>
      </c>
      <c r="N13" s="72">
        <f t="shared" si="4"/>
        <v>12</v>
      </c>
      <c r="O13" s="68" t="s">
        <v>418</v>
      </c>
      <c r="P13" s="31" t="s">
        <v>434</v>
      </c>
      <c r="Q13" s="31" t="s">
        <v>491</v>
      </c>
      <c r="R13" s="14" t="s">
        <v>492</v>
      </c>
      <c r="S13" s="31" t="s">
        <v>1291</v>
      </c>
      <c r="T13" s="14" t="s">
        <v>1292</v>
      </c>
      <c r="AI13" s="85" t="s">
        <v>1691</v>
      </c>
      <c r="AK13" s="51">
        <f>SUM(AK3:AK12)</f>
        <v>0</v>
      </c>
      <c r="AQ13" s="31" t="s">
        <v>450</v>
      </c>
    </row>
    <row r="14" spans="1:43">
      <c r="A14" s="13" t="s">
        <v>463</v>
      </c>
      <c r="B14" s="65">
        <f t="shared" si="0"/>
        <v>266</v>
      </c>
      <c r="C14" s="63">
        <f t="shared" si="3"/>
        <v>36</v>
      </c>
      <c r="D14" s="13" t="s">
        <v>30</v>
      </c>
      <c r="E14" s="16">
        <f t="shared" si="1"/>
        <v>13</v>
      </c>
      <c r="F14" t="s">
        <v>9</v>
      </c>
      <c r="M14" s="68" t="s">
        <v>396</v>
      </c>
      <c r="N14" s="72">
        <f t="shared" si="4"/>
        <v>13</v>
      </c>
      <c r="O14" s="68" t="s">
        <v>419</v>
      </c>
      <c r="P14" s="31" t="s">
        <v>435</v>
      </c>
      <c r="Q14" s="31" t="s">
        <v>493</v>
      </c>
      <c r="R14" s="14" t="s">
        <v>494</v>
      </c>
      <c r="S14" s="31" t="s">
        <v>1284</v>
      </c>
      <c r="T14" s="14" t="s">
        <v>1285</v>
      </c>
      <c r="AI14" s="85" t="s">
        <v>1691</v>
      </c>
      <c r="AQ14" s="31" t="s">
        <v>451</v>
      </c>
    </row>
    <row r="15" spans="1:43">
      <c r="A15" s="13" t="s">
        <v>464</v>
      </c>
      <c r="B15" s="65">
        <f t="shared" si="0"/>
        <v>303</v>
      </c>
      <c r="C15" s="63">
        <f t="shared" si="3"/>
        <v>14</v>
      </c>
      <c r="D15" s="13" t="s">
        <v>31</v>
      </c>
      <c r="E15" s="16">
        <f t="shared" si="1"/>
        <v>14</v>
      </c>
      <c r="F15" t="s">
        <v>9</v>
      </c>
      <c r="M15" s="68" t="s">
        <v>397</v>
      </c>
      <c r="N15" s="72">
        <f t="shared" si="4"/>
        <v>14</v>
      </c>
      <c r="O15" s="68" t="s">
        <v>420</v>
      </c>
      <c r="P15" s="31" t="s">
        <v>436</v>
      </c>
      <c r="Q15" s="31" t="s">
        <v>495</v>
      </c>
      <c r="R15" s="14" t="s">
        <v>496</v>
      </c>
      <c r="S15" s="31" t="s">
        <v>1299</v>
      </c>
      <c r="T15" s="14" t="s">
        <v>1300</v>
      </c>
      <c r="AI15" s="85" t="s">
        <v>1691</v>
      </c>
      <c r="AQ15" s="33" t="s">
        <v>1767</v>
      </c>
    </row>
    <row r="16" spans="1:43">
      <c r="A16" s="13" t="s">
        <v>465</v>
      </c>
      <c r="B16" s="65">
        <f t="shared" si="0"/>
        <v>318</v>
      </c>
      <c r="C16" s="63">
        <f t="shared" si="3"/>
        <v>21</v>
      </c>
      <c r="D16" s="13" t="s">
        <v>32</v>
      </c>
      <c r="E16" s="16">
        <f t="shared" si="1"/>
        <v>15</v>
      </c>
      <c r="F16" t="s">
        <v>9</v>
      </c>
      <c r="M16" s="68" t="s">
        <v>392</v>
      </c>
      <c r="N16" s="72">
        <f t="shared" si="4"/>
        <v>15</v>
      </c>
      <c r="P16" s="31" t="s">
        <v>437</v>
      </c>
      <c r="Q16" s="31" t="s">
        <v>497</v>
      </c>
      <c r="R16" s="14" t="s">
        <v>498</v>
      </c>
      <c r="S16" s="31" t="s">
        <v>1297</v>
      </c>
      <c r="T16" s="14" t="s">
        <v>1298</v>
      </c>
      <c r="AI16" s="20"/>
      <c r="AQ16" s="31" t="s">
        <v>1771</v>
      </c>
    </row>
    <row r="17" spans="1:43">
      <c r="A17" s="13" t="s">
        <v>466</v>
      </c>
      <c r="B17" s="65">
        <f t="shared" si="0"/>
        <v>340</v>
      </c>
      <c r="C17" s="63">
        <f t="shared" si="3"/>
        <v>35</v>
      </c>
      <c r="D17" s="13" t="s">
        <v>33</v>
      </c>
      <c r="E17" s="16">
        <f t="shared" si="1"/>
        <v>16</v>
      </c>
      <c r="F17" t="s">
        <v>9</v>
      </c>
      <c r="M17" s="68" t="s">
        <v>399</v>
      </c>
      <c r="N17" s="72">
        <f t="shared" si="4"/>
        <v>16</v>
      </c>
      <c r="P17" s="31" t="s">
        <v>438</v>
      </c>
      <c r="Q17" s="31" t="s">
        <v>499</v>
      </c>
      <c r="R17" s="14" t="s">
        <v>500</v>
      </c>
      <c r="S17" s="31" t="s">
        <v>1295</v>
      </c>
      <c r="T17" s="14" t="s">
        <v>1296</v>
      </c>
      <c r="AQ17" s="31" t="s">
        <v>1772</v>
      </c>
    </row>
    <row r="18" spans="1:43" ht="15" thickBot="1">
      <c r="A18" s="17" t="s">
        <v>467</v>
      </c>
      <c r="B18" s="66">
        <f t="shared" si="0"/>
        <v>376</v>
      </c>
      <c r="C18" s="19">
        <v>21</v>
      </c>
      <c r="D18" s="13" t="s">
        <v>34</v>
      </c>
      <c r="E18" s="16">
        <f t="shared" si="1"/>
        <v>17</v>
      </c>
      <c r="F18" t="s">
        <v>9</v>
      </c>
      <c r="M18" s="68" t="s">
        <v>398</v>
      </c>
      <c r="N18" s="72">
        <f t="shared" si="4"/>
        <v>17</v>
      </c>
      <c r="P18" s="31" t="s">
        <v>439</v>
      </c>
      <c r="Q18" s="31" t="s">
        <v>501</v>
      </c>
      <c r="R18" s="14" t="s">
        <v>502</v>
      </c>
      <c r="S18" s="31" t="s">
        <v>1301</v>
      </c>
      <c r="T18" s="14" t="s">
        <v>1302</v>
      </c>
      <c r="AQ18" s="31" t="s">
        <v>1773</v>
      </c>
    </row>
    <row r="19" spans="1:43">
      <c r="D19" s="13" t="s">
        <v>35</v>
      </c>
      <c r="E19" s="16">
        <f t="shared" si="1"/>
        <v>18</v>
      </c>
      <c r="M19" s="68" t="s">
        <v>395</v>
      </c>
      <c r="N19" s="72">
        <f t="shared" si="4"/>
        <v>18</v>
      </c>
      <c r="Q19" s="31" t="s">
        <v>503</v>
      </c>
      <c r="R19" s="14" t="s">
        <v>504</v>
      </c>
      <c r="S19" s="31" t="s">
        <v>1329</v>
      </c>
      <c r="T19" s="14" t="s">
        <v>1330</v>
      </c>
      <c r="AQ19" s="31" t="s">
        <v>1781</v>
      </c>
    </row>
    <row r="20" spans="1:43" ht="15" thickBot="1">
      <c r="D20" s="13" t="s">
        <v>36</v>
      </c>
      <c r="E20" s="16">
        <f t="shared" si="1"/>
        <v>19</v>
      </c>
      <c r="M20" s="70" t="s">
        <v>400</v>
      </c>
      <c r="N20" s="73">
        <f t="shared" si="4"/>
        <v>19</v>
      </c>
      <c r="Q20" s="31" t="s">
        <v>505</v>
      </c>
      <c r="R20" s="14" t="s">
        <v>506</v>
      </c>
      <c r="S20" s="31" t="s">
        <v>1315</v>
      </c>
      <c r="T20" s="14" t="s">
        <v>1316</v>
      </c>
      <c r="AQ20" s="31" t="s">
        <v>1785</v>
      </c>
    </row>
    <row r="21" spans="1:43">
      <c r="D21" s="13" t="s">
        <v>37</v>
      </c>
      <c r="E21" s="16">
        <f t="shared" si="1"/>
        <v>20</v>
      </c>
      <c r="Q21" s="31" t="s">
        <v>507</v>
      </c>
      <c r="R21" s="14" t="s">
        <v>508</v>
      </c>
      <c r="S21" s="31" t="s">
        <v>1307</v>
      </c>
      <c r="T21" s="14" t="s">
        <v>1308</v>
      </c>
      <c r="AQ21" s="31" t="s">
        <v>1782</v>
      </c>
    </row>
    <row r="22" spans="1:43">
      <c r="D22" s="13" t="s">
        <v>38</v>
      </c>
      <c r="E22" s="16">
        <f t="shared" si="1"/>
        <v>21</v>
      </c>
      <c r="Q22" s="31" t="s">
        <v>509</v>
      </c>
      <c r="R22" s="14" t="s">
        <v>510</v>
      </c>
      <c r="S22" s="31" t="s">
        <v>1305</v>
      </c>
      <c r="T22" s="14" t="s">
        <v>1306</v>
      </c>
      <c r="AQ22" s="31" t="s">
        <v>1774</v>
      </c>
    </row>
    <row r="23" spans="1:43">
      <c r="D23" s="13" t="s">
        <v>39</v>
      </c>
      <c r="E23" s="16">
        <f t="shared" si="1"/>
        <v>22</v>
      </c>
      <c r="Q23" s="31" t="s">
        <v>511</v>
      </c>
      <c r="R23" s="14" t="s">
        <v>512</v>
      </c>
      <c r="S23" s="31" t="s">
        <v>1309</v>
      </c>
      <c r="T23" s="14" t="s">
        <v>1310</v>
      </c>
      <c r="AQ23" s="31" t="s">
        <v>1775</v>
      </c>
    </row>
    <row r="24" spans="1:43">
      <c r="D24" s="13" t="s">
        <v>40</v>
      </c>
      <c r="E24" s="16">
        <f t="shared" si="1"/>
        <v>23</v>
      </c>
      <c r="Q24" s="31" t="s">
        <v>513</v>
      </c>
      <c r="R24" s="14" t="s">
        <v>514</v>
      </c>
      <c r="S24" s="31" t="s">
        <v>1339</v>
      </c>
      <c r="T24" s="14" t="s">
        <v>1340</v>
      </c>
      <c r="AQ24" s="31" t="s">
        <v>1776</v>
      </c>
    </row>
    <row r="25" spans="1:43">
      <c r="D25" s="13" t="s">
        <v>41</v>
      </c>
      <c r="E25" s="16">
        <f t="shared" si="1"/>
        <v>24</v>
      </c>
      <c r="Q25" s="31" t="s">
        <v>515</v>
      </c>
      <c r="R25" s="14" t="s">
        <v>516</v>
      </c>
      <c r="S25" s="31" t="s">
        <v>1319</v>
      </c>
      <c r="T25" s="14" t="s">
        <v>1320</v>
      </c>
      <c r="AQ25" s="31" t="s">
        <v>1777</v>
      </c>
    </row>
    <row r="26" spans="1:43">
      <c r="D26" s="13" t="s">
        <v>42</v>
      </c>
      <c r="E26" s="16">
        <f t="shared" si="1"/>
        <v>25</v>
      </c>
      <c r="Q26" s="31" t="s">
        <v>517</v>
      </c>
      <c r="R26" s="14" t="s">
        <v>518</v>
      </c>
      <c r="S26" s="31" t="s">
        <v>1321</v>
      </c>
      <c r="T26" s="14" t="s">
        <v>1322</v>
      </c>
      <c r="AQ26" s="31" t="s">
        <v>1778</v>
      </c>
    </row>
    <row r="27" spans="1:43">
      <c r="D27" s="13" t="s">
        <v>43</v>
      </c>
      <c r="E27" s="16">
        <f t="shared" si="1"/>
        <v>26</v>
      </c>
      <c r="Q27" s="31" t="s">
        <v>519</v>
      </c>
      <c r="R27" s="14" t="s">
        <v>520</v>
      </c>
      <c r="S27" s="31" t="s">
        <v>1331</v>
      </c>
      <c r="T27" s="14" t="s">
        <v>1332</v>
      </c>
      <c r="AQ27" s="31" t="s">
        <v>1779</v>
      </c>
    </row>
    <row r="28" spans="1:43">
      <c r="D28" s="13" t="s">
        <v>44</v>
      </c>
      <c r="E28" s="16">
        <f t="shared" si="1"/>
        <v>27</v>
      </c>
      <c r="Q28" s="31" t="s">
        <v>521</v>
      </c>
      <c r="R28" s="14" t="s">
        <v>522</v>
      </c>
      <c r="S28" s="31" t="s">
        <v>1337</v>
      </c>
      <c r="T28" s="14" t="s">
        <v>1338</v>
      </c>
      <c r="AQ28" s="31" t="s">
        <v>1780</v>
      </c>
    </row>
    <row r="29" spans="1:43">
      <c r="D29" s="13" t="s">
        <v>45</v>
      </c>
      <c r="E29" s="16">
        <f t="shared" si="1"/>
        <v>28</v>
      </c>
      <c r="Q29" s="31" t="s">
        <v>523</v>
      </c>
      <c r="R29" s="14" t="s">
        <v>524</v>
      </c>
      <c r="S29" s="31" t="s">
        <v>1325</v>
      </c>
      <c r="T29" s="14" t="s">
        <v>1326</v>
      </c>
    </row>
    <row r="30" spans="1:43">
      <c r="D30" s="13" t="s">
        <v>1705</v>
      </c>
      <c r="E30" s="16">
        <f t="shared" si="1"/>
        <v>29</v>
      </c>
      <c r="Q30" s="31" t="s">
        <v>525</v>
      </c>
      <c r="R30" s="14" t="s">
        <v>526</v>
      </c>
      <c r="S30" s="31" t="s">
        <v>1303</v>
      </c>
      <c r="T30" s="14" t="s">
        <v>1304</v>
      </c>
    </row>
    <row r="31" spans="1:43">
      <c r="D31" s="13" t="s">
        <v>1706</v>
      </c>
      <c r="E31" s="16">
        <f t="shared" si="1"/>
        <v>30</v>
      </c>
      <c r="Q31" s="31" t="s">
        <v>527</v>
      </c>
      <c r="R31" s="14" t="s">
        <v>528</v>
      </c>
      <c r="S31" s="31" t="s">
        <v>1335</v>
      </c>
      <c r="T31" s="14" t="s">
        <v>1336</v>
      </c>
    </row>
    <row r="32" spans="1:43">
      <c r="D32" s="13" t="s">
        <v>1707</v>
      </c>
      <c r="E32" s="16">
        <f t="shared" si="1"/>
        <v>31</v>
      </c>
      <c r="Q32" s="31" t="s">
        <v>529</v>
      </c>
      <c r="R32" s="14" t="s">
        <v>530</v>
      </c>
      <c r="S32" s="31" t="s">
        <v>1333</v>
      </c>
      <c r="T32" s="14" t="s">
        <v>1334</v>
      </c>
    </row>
    <row r="33" spans="4:20">
      <c r="D33" s="13" t="s">
        <v>1708</v>
      </c>
      <c r="E33" s="16">
        <f t="shared" si="1"/>
        <v>32</v>
      </c>
      <c r="Q33" s="31" t="s">
        <v>531</v>
      </c>
      <c r="R33" s="14" t="s">
        <v>532</v>
      </c>
      <c r="S33" s="31" t="s">
        <v>1327</v>
      </c>
      <c r="T33" s="14" t="s">
        <v>1328</v>
      </c>
    </row>
    <row r="34" spans="4:20">
      <c r="D34" s="13" t="s">
        <v>453</v>
      </c>
      <c r="E34" s="16">
        <f t="shared" si="1"/>
        <v>33</v>
      </c>
      <c r="Q34" s="31" t="s">
        <v>533</v>
      </c>
      <c r="R34" s="14" t="s">
        <v>534</v>
      </c>
      <c r="S34" s="31" t="s">
        <v>1323</v>
      </c>
      <c r="T34" s="14" t="s">
        <v>1324</v>
      </c>
    </row>
    <row r="35" spans="4:20">
      <c r="D35" s="13" t="s">
        <v>46</v>
      </c>
      <c r="E35" s="16">
        <f t="shared" si="1"/>
        <v>34</v>
      </c>
      <c r="Q35" s="31" t="s">
        <v>535</v>
      </c>
      <c r="R35" s="14" t="s">
        <v>536</v>
      </c>
      <c r="S35" s="31" t="s">
        <v>1400</v>
      </c>
      <c r="T35" s="14" t="s">
        <v>1406</v>
      </c>
    </row>
    <row r="36" spans="4:20">
      <c r="D36" s="13" t="s">
        <v>47</v>
      </c>
      <c r="E36" s="16">
        <f t="shared" si="1"/>
        <v>35</v>
      </c>
      <c r="Q36" s="31" t="s">
        <v>537</v>
      </c>
      <c r="R36" s="14" t="s">
        <v>538</v>
      </c>
      <c r="S36" s="31" t="s">
        <v>1313</v>
      </c>
      <c r="T36" s="14" t="s">
        <v>1314</v>
      </c>
    </row>
    <row r="37" spans="4:20">
      <c r="D37" s="13" t="s">
        <v>48</v>
      </c>
      <c r="E37" s="16">
        <f t="shared" si="1"/>
        <v>36</v>
      </c>
      <c r="Q37" s="31" t="s">
        <v>539</v>
      </c>
      <c r="R37" s="14" t="s">
        <v>540</v>
      </c>
      <c r="S37" s="31" t="s">
        <v>1311</v>
      </c>
      <c r="T37" s="14" t="s">
        <v>1312</v>
      </c>
    </row>
    <row r="38" spans="4:20">
      <c r="D38" s="13" t="s">
        <v>49</v>
      </c>
      <c r="E38" s="16">
        <f t="shared" si="1"/>
        <v>37</v>
      </c>
      <c r="Q38" s="31" t="s">
        <v>541</v>
      </c>
      <c r="R38" s="14" t="s">
        <v>542</v>
      </c>
      <c r="S38" s="31" t="s">
        <v>1317</v>
      </c>
      <c r="T38" s="14" t="s">
        <v>1318</v>
      </c>
    </row>
    <row r="39" spans="4:20">
      <c r="D39" s="13" t="s">
        <v>50</v>
      </c>
      <c r="E39" s="16">
        <f t="shared" si="1"/>
        <v>38</v>
      </c>
      <c r="Q39" s="31" t="s">
        <v>543</v>
      </c>
      <c r="R39" s="14" t="s">
        <v>544</v>
      </c>
      <c r="S39" s="31" t="s">
        <v>1353</v>
      </c>
      <c r="T39" s="14" t="s">
        <v>1354</v>
      </c>
    </row>
    <row r="40" spans="4:20">
      <c r="D40" s="13" t="s">
        <v>51</v>
      </c>
      <c r="E40" s="16">
        <f t="shared" si="1"/>
        <v>39</v>
      </c>
      <c r="Q40" s="31" t="s">
        <v>545</v>
      </c>
      <c r="R40" s="14" t="s">
        <v>546</v>
      </c>
      <c r="S40" s="31" t="s">
        <v>1357</v>
      </c>
      <c r="T40" s="14" t="s">
        <v>1358</v>
      </c>
    </row>
    <row r="41" spans="4:20">
      <c r="D41" s="13" t="s">
        <v>52</v>
      </c>
      <c r="E41" s="16">
        <f t="shared" si="1"/>
        <v>40</v>
      </c>
      <c r="Q41" s="31" t="s">
        <v>547</v>
      </c>
      <c r="R41" s="14" t="s">
        <v>548</v>
      </c>
      <c r="S41" s="31" t="s">
        <v>1438</v>
      </c>
      <c r="T41" s="14" t="s">
        <v>1439</v>
      </c>
    </row>
    <row r="42" spans="4:20">
      <c r="D42" s="13" t="s">
        <v>53</v>
      </c>
      <c r="E42" s="16">
        <f t="shared" si="1"/>
        <v>41</v>
      </c>
      <c r="Q42" s="31" t="s">
        <v>549</v>
      </c>
      <c r="R42" s="14" t="s">
        <v>550</v>
      </c>
      <c r="S42" s="31" t="s">
        <v>1367</v>
      </c>
      <c r="T42" s="14" t="s">
        <v>1368</v>
      </c>
    </row>
    <row r="43" spans="4:20">
      <c r="D43" s="13" t="s">
        <v>54</v>
      </c>
      <c r="E43" s="16">
        <f t="shared" si="1"/>
        <v>42</v>
      </c>
      <c r="Q43" s="31" t="s">
        <v>551</v>
      </c>
      <c r="R43" s="14" t="s">
        <v>552</v>
      </c>
      <c r="S43" s="31" t="s">
        <v>1635</v>
      </c>
      <c r="T43" s="14" t="s">
        <v>1636</v>
      </c>
    </row>
    <row r="44" spans="4:20">
      <c r="D44" s="13" t="s">
        <v>55</v>
      </c>
      <c r="E44" s="16">
        <f t="shared" si="1"/>
        <v>43</v>
      </c>
      <c r="Q44" s="31" t="s">
        <v>553</v>
      </c>
      <c r="R44" s="14" t="s">
        <v>554</v>
      </c>
      <c r="S44" s="31" t="s">
        <v>1369</v>
      </c>
      <c r="T44" s="14" t="s">
        <v>1370</v>
      </c>
    </row>
    <row r="45" spans="4:20">
      <c r="D45" s="13" t="s">
        <v>56</v>
      </c>
      <c r="E45" s="16">
        <f t="shared" si="1"/>
        <v>44</v>
      </c>
      <c r="Q45" s="31" t="s">
        <v>555</v>
      </c>
      <c r="R45" s="14" t="s">
        <v>556</v>
      </c>
      <c r="S45" s="31" t="s">
        <v>1377</v>
      </c>
      <c r="T45" s="14" t="s">
        <v>1378</v>
      </c>
    </row>
    <row r="46" spans="4:20">
      <c r="D46" s="13" t="s">
        <v>57</v>
      </c>
      <c r="E46" s="16">
        <f t="shared" si="1"/>
        <v>45</v>
      </c>
      <c r="Q46" s="31" t="s">
        <v>557</v>
      </c>
      <c r="R46" s="14" t="s">
        <v>558</v>
      </c>
      <c r="S46" s="31" t="s">
        <v>1379</v>
      </c>
      <c r="T46" s="14" t="s">
        <v>1380</v>
      </c>
    </row>
    <row r="47" spans="4:20">
      <c r="D47" s="13" t="s">
        <v>58</v>
      </c>
      <c r="E47" s="16">
        <f t="shared" si="1"/>
        <v>46</v>
      </c>
      <c r="Q47" s="31" t="s">
        <v>559</v>
      </c>
      <c r="R47" s="14" t="s">
        <v>560</v>
      </c>
      <c r="S47" s="31" t="s">
        <v>1375</v>
      </c>
      <c r="T47" s="14" t="s">
        <v>1376</v>
      </c>
    </row>
    <row r="48" spans="4:20">
      <c r="D48" s="13" t="s">
        <v>59</v>
      </c>
      <c r="E48" s="16">
        <f t="shared" si="1"/>
        <v>47</v>
      </c>
      <c r="Q48" s="31" t="s">
        <v>561</v>
      </c>
      <c r="R48" s="14" t="s">
        <v>562</v>
      </c>
      <c r="S48" s="31" t="s">
        <v>1373</v>
      </c>
      <c r="T48" s="14" t="s">
        <v>1374</v>
      </c>
    </row>
    <row r="49" spans="4:20">
      <c r="D49" s="13" t="s">
        <v>60</v>
      </c>
      <c r="E49" s="16">
        <f t="shared" si="1"/>
        <v>48</v>
      </c>
      <c r="Q49" s="31" t="s">
        <v>563</v>
      </c>
      <c r="R49" s="14" t="s">
        <v>564</v>
      </c>
      <c r="S49" s="31" t="s">
        <v>1387</v>
      </c>
      <c r="T49" s="14" t="s">
        <v>1388</v>
      </c>
    </row>
    <row r="50" spans="4:20">
      <c r="D50" s="13" t="s">
        <v>61</v>
      </c>
      <c r="E50" s="16">
        <f t="shared" si="1"/>
        <v>49</v>
      </c>
      <c r="Q50" s="31" t="s">
        <v>565</v>
      </c>
      <c r="R50" s="14" t="s">
        <v>566</v>
      </c>
      <c r="S50" s="31" t="s">
        <v>1383</v>
      </c>
      <c r="T50" s="14" t="s">
        <v>1384</v>
      </c>
    </row>
    <row r="51" spans="4:20">
      <c r="D51" s="13" t="s">
        <v>62</v>
      </c>
      <c r="E51" s="16">
        <f t="shared" si="1"/>
        <v>50</v>
      </c>
      <c r="Q51" s="31" t="s">
        <v>567</v>
      </c>
      <c r="R51" s="14" t="s">
        <v>568</v>
      </c>
      <c r="S51" s="31" t="s">
        <v>1390</v>
      </c>
      <c r="T51" s="14" t="s">
        <v>1391</v>
      </c>
    </row>
    <row r="52" spans="4:20">
      <c r="D52" s="13" t="s">
        <v>63</v>
      </c>
      <c r="E52" s="16">
        <f t="shared" si="1"/>
        <v>51</v>
      </c>
      <c r="Q52" s="31" t="s">
        <v>569</v>
      </c>
      <c r="R52" s="14" t="s">
        <v>570</v>
      </c>
      <c r="S52" s="31" t="s">
        <v>1385</v>
      </c>
      <c r="T52" s="14" t="s">
        <v>1386</v>
      </c>
    </row>
    <row r="53" spans="4:20">
      <c r="D53" s="13" t="s">
        <v>64</v>
      </c>
      <c r="E53" s="16">
        <f t="shared" si="1"/>
        <v>52</v>
      </c>
      <c r="Q53" s="31" t="s">
        <v>571</v>
      </c>
      <c r="R53" s="14" t="s">
        <v>572</v>
      </c>
      <c r="S53" s="31" t="s">
        <v>1394</v>
      </c>
      <c r="T53" s="14" t="s">
        <v>1395</v>
      </c>
    </row>
    <row r="54" spans="4:20">
      <c r="D54" s="13" t="s">
        <v>1709</v>
      </c>
      <c r="E54" s="16">
        <f t="shared" si="1"/>
        <v>53</v>
      </c>
      <c r="Q54" s="31" t="s">
        <v>573</v>
      </c>
      <c r="R54" s="14" t="s">
        <v>574</v>
      </c>
      <c r="S54" s="31" t="s">
        <v>1398</v>
      </c>
      <c r="T54" s="14" t="s">
        <v>1399</v>
      </c>
    </row>
    <row r="55" spans="4:20">
      <c r="D55" s="13" t="s">
        <v>1710</v>
      </c>
      <c r="E55" s="16">
        <f t="shared" si="1"/>
        <v>54</v>
      </c>
      <c r="Q55" s="31" t="s">
        <v>575</v>
      </c>
      <c r="R55" s="14" t="s">
        <v>576</v>
      </c>
      <c r="S55" s="31" t="s">
        <v>1574</v>
      </c>
      <c r="T55" s="14" t="s">
        <v>1575</v>
      </c>
    </row>
    <row r="56" spans="4:20">
      <c r="D56" s="13" t="s">
        <v>1711</v>
      </c>
      <c r="E56" s="16">
        <f t="shared" si="1"/>
        <v>55</v>
      </c>
      <c r="Q56" s="31" t="s">
        <v>577</v>
      </c>
      <c r="R56" s="14" t="s">
        <v>578</v>
      </c>
      <c r="S56" s="31" t="s">
        <v>1396</v>
      </c>
      <c r="T56" s="14" t="s">
        <v>1397</v>
      </c>
    </row>
    <row r="57" spans="4:20">
      <c r="D57" s="13" t="s">
        <v>1712</v>
      </c>
      <c r="E57" s="16">
        <f t="shared" si="1"/>
        <v>56</v>
      </c>
      <c r="Q57" s="31" t="s">
        <v>579</v>
      </c>
      <c r="R57" s="14" t="s">
        <v>580</v>
      </c>
      <c r="S57" s="31" t="s">
        <v>1389</v>
      </c>
      <c r="T57" s="14" t="s">
        <v>1403</v>
      </c>
    </row>
    <row r="58" spans="4:20">
      <c r="D58" s="13" t="s">
        <v>454</v>
      </c>
      <c r="E58" s="16">
        <f t="shared" si="1"/>
        <v>57</v>
      </c>
      <c r="Q58" s="31" t="s">
        <v>581</v>
      </c>
      <c r="R58" s="14" t="s">
        <v>582</v>
      </c>
      <c r="S58" s="31" t="s">
        <v>1404</v>
      </c>
      <c r="T58" s="14" t="s">
        <v>1405</v>
      </c>
    </row>
    <row r="59" spans="4:20">
      <c r="D59" s="13" t="s">
        <v>65</v>
      </c>
      <c r="E59" s="16">
        <f t="shared" si="1"/>
        <v>58</v>
      </c>
      <c r="Q59" s="31" t="s">
        <v>583</v>
      </c>
      <c r="R59" s="14" t="s">
        <v>584</v>
      </c>
      <c r="S59" s="31" t="s">
        <v>1415</v>
      </c>
      <c r="T59" s="14" t="s">
        <v>1416</v>
      </c>
    </row>
    <row r="60" spans="4:20">
      <c r="D60" s="13" t="s">
        <v>66</v>
      </c>
      <c r="E60" s="16">
        <f t="shared" si="1"/>
        <v>59</v>
      </c>
      <c r="Q60" s="31" t="s">
        <v>585</v>
      </c>
      <c r="R60" s="14" t="s">
        <v>586</v>
      </c>
      <c r="S60" s="31" t="s">
        <v>1411</v>
      </c>
      <c r="T60" s="14" t="s">
        <v>1412</v>
      </c>
    </row>
    <row r="61" spans="4:20">
      <c r="D61" s="13" t="s">
        <v>67</v>
      </c>
      <c r="E61" s="16">
        <f t="shared" si="1"/>
        <v>60</v>
      </c>
      <c r="Q61" s="31" t="s">
        <v>587</v>
      </c>
      <c r="R61" s="14" t="s">
        <v>588</v>
      </c>
      <c r="S61" s="31" t="s">
        <v>1413</v>
      </c>
      <c r="T61" s="14" t="s">
        <v>1414</v>
      </c>
    </row>
    <row r="62" spans="4:20">
      <c r="D62" s="13" t="s">
        <v>68</v>
      </c>
      <c r="E62" s="16">
        <f t="shared" si="1"/>
        <v>61</v>
      </c>
      <c r="Q62" s="31" t="s">
        <v>589</v>
      </c>
      <c r="R62" s="14" t="s">
        <v>590</v>
      </c>
      <c r="S62" s="31" t="s">
        <v>1421</v>
      </c>
      <c r="T62" s="14" t="s">
        <v>1422</v>
      </c>
    </row>
    <row r="63" spans="4:20">
      <c r="D63" s="13" t="s">
        <v>69</v>
      </c>
      <c r="E63" s="16">
        <f t="shared" si="1"/>
        <v>62</v>
      </c>
      <c r="Q63" s="31" t="s">
        <v>591</v>
      </c>
      <c r="R63" s="14" t="s">
        <v>592</v>
      </c>
      <c r="S63" s="31" t="s">
        <v>1407</v>
      </c>
      <c r="T63" s="14" t="s">
        <v>1408</v>
      </c>
    </row>
    <row r="64" spans="4:20">
      <c r="D64" s="13" t="s">
        <v>70</v>
      </c>
      <c r="E64" s="16">
        <f t="shared" si="1"/>
        <v>63</v>
      </c>
      <c r="Q64" s="31" t="s">
        <v>593</v>
      </c>
      <c r="R64" s="14" t="s">
        <v>594</v>
      </c>
      <c r="S64" s="31" t="s">
        <v>1409</v>
      </c>
      <c r="T64" s="14" t="s">
        <v>1410</v>
      </c>
    </row>
    <row r="65" spans="4:20">
      <c r="D65" s="13" t="s">
        <v>71</v>
      </c>
      <c r="E65" s="16">
        <f t="shared" si="1"/>
        <v>64</v>
      </c>
      <c r="Q65" s="31" t="s">
        <v>595</v>
      </c>
      <c r="R65" s="14" t="s">
        <v>596</v>
      </c>
      <c r="S65" s="31" t="s">
        <v>1430</v>
      </c>
      <c r="T65" s="14" t="s">
        <v>1431</v>
      </c>
    </row>
    <row r="66" spans="4:20">
      <c r="D66" s="13" t="s">
        <v>72</v>
      </c>
      <c r="E66" s="16">
        <f t="shared" si="1"/>
        <v>65</v>
      </c>
      <c r="Q66" s="31" t="s">
        <v>597</v>
      </c>
      <c r="R66" s="14" t="s">
        <v>598</v>
      </c>
      <c r="S66" s="31" t="s">
        <v>1425</v>
      </c>
      <c r="T66" s="14" t="s">
        <v>1426</v>
      </c>
    </row>
    <row r="67" spans="4:20">
      <c r="D67" s="13" t="s">
        <v>73</v>
      </c>
      <c r="E67" s="16">
        <f t="shared" ref="E67:E130" si="5">ROW(D67)-1</f>
        <v>66</v>
      </c>
      <c r="Q67" s="31" t="s">
        <v>599</v>
      </c>
      <c r="R67" s="14" t="s">
        <v>600</v>
      </c>
      <c r="S67" s="31" t="s">
        <v>1428</v>
      </c>
      <c r="T67" s="14" t="s">
        <v>1429</v>
      </c>
    </row>
    <row r="68" spans="4:20">
      <c r="D68" s="13" t="s">
        <v>74</v>
      </c>
      <c r="E68" s="16">
        <f t="shared" si="5"/>
        <v>67</v>
      </c>
      <c r="Q68" s="31" t="s">
        <v>601</v>
      </c>
      <c r="R68" s="14" t="s">
        <v>602</v>
      </c>
      <c r="S68" s="31" t="s">
        <v>1419</v>
      </c>
      <c r="T68" s="14" t="s">
        <v>1420</v>
      </c>
    </row>
    <row r="69" spans="4:20">
      <c r="D69" s="13" t="s">
        <v>75</v>
      </c>
      <c r="E69" s="16">
        <f t="shared" si="5"/>
        <v>68</v>
      </c>
      <c r="Q69" s="31" t="s">
        <v>603</v>
      </c>
      <c r="R69" s="14" t="s">
        <v>604</v>
      </c>
      <c r="S69" s="31" t="s">
        <v>1417</v>
      </c>
      <c r="T69" s="14" t="s">
        <v>1418</v>
      </c>
    </row>
    <row r="70" spans="4:20">
      <c r="D70" s="13" t="s">
        <v>76</v>
      </c>
      <c r="E70" s="16">
        <f t="shared" si="5"/>
        <v>69</v>
      </c>
      <c r="Q70" s="31" t="s">
        <v>605</v>
      </c>
      <c r="R70" s="14" t="s">
        <v>606</v>
      </c>
      <c r="S70" s="31" t="s">
        <v>1440</v>
      </c>
      <c r="T70" s="14" t="s">
        <v>1441</v>
      </c>
    </row>
    <row r="71" spans="4:20">
      <c r="D71" s="13" t="s">
        <v>77</v>
      </c>
      <c r="E71" s="16">
        <f t="shared" si="5"/>
        <v>70</v>
      </c>
      <c r="Q71" s="31" t="s">
        <v>607</v>
      </c>
      <c r="R71" s="14" t="s">
        <v>608</v>
      </c>
      <c r="S71" s="31" t="s">
        <v>1450</v>
      </c>
      <c r="T71" s="14" t="s">
        <v>1451</v>
      </c>
    </row>
    <row r="72" spans="4:20">
      <c r="D72" s="13" t="s">
        <v>78</v>
      </c>
      <c r="E72" s="16">
        <f t="shared" si="5"/>
        <v>71</v>
      </c>
      <c r="Q72" s="31" t="s">
        <v>609</v>
      </c>
      <c r="R72" s="14" t="s">
        <v>610</v>
      </c>
      <c r="S72" s="31" t="s">
        <v>1392</v>
      </c>
      <c r="T72" s="14" t="s">
        <v>1393</v>
      </c>
    </row>
    <row r="73" spans="4:20">
      <c r="D73" s="13" t="s">
        <v>79</v>
      </c>
      <c r="E73" s="16">
        <f t="shared" si="5"/>
        <v>72</v>
      </c>
      <c r="Q73" s="31" t="s">
        <v>611</v>
      </c>
      <c r="R73" s="14" t="s">
        <v>612</v>
      </c>
      <c r="S73" s="31" t="s">
        <v>1286</v>
      </c>
      <c r="T73" s="14" t="s">
        <v>1555</v>
      </c>
    </row>
    <row r="74" spans="4:20">
      <c r="D74" s="13" t="s">
        <v>80</v>
      </c>
      <c r="E74" s="16">
        <f t="shared" si="5"/>
        <v>73</v>
      </c>
      <c r="Q74" s="31" t="s">
        <v>613</v>
      </c>
      <c r="R74" s="14" t="s">
        <v>614</v>
      </c>
      <c r="S74" s="31" t="s">
        <v>1436</v>
      </c>
      <c r="T74" s="14" t="s">
        <v>1437</v>
      </c>
    </row>
    <row r="75" spans="4:20">
      <c r="D75" s="13" t="s">
        <v>38</v>
      </c>
      <c r="E75" s="16">
        <f t="shared" si="5"/>
        <v>74</v>
      </c>
      <c r="Q75" s="31" t="s">
        <v>615</v>
      </c>
      <c r="R75" s="14" t="s">
        <v>616</v>
      </c>
      <c r="S75" s="31" t="s">
        <v>1432</v>
      </c>
      <c r="T75" s="14" t="s">
        <v>1433</v>
      </c>
    </row>
    <row r="76" spans="4:20">
      <c r="D76" s="13" t="s">
        <v>81</v>
      </c>
      <c r="E76" s="16">
        <f t="shared" si="5"/>
        <v>75</v>
      </c>
      <c r="Q76" s="31" t="s">
        <v>617</v>
      </c>
      <c r="R76" s="14" t="s">
        <v>618</v>
      </c>
      <c r="S76" s="31" t="s">
        <v>1444</v>
      </c>
      <c r="T76" s="14" t="s">
        <v>1445</v>
      </c>
    </row>
    <row r="77" spans="4:20">
      <c r="D77" s="13" t="s">
        <v>82</v>
      </c>
      <c r="E77" s="16">
        <f t="shared" si="5"/>
        <v>76</v>
      </c>
      <c r="Q77" s="31" t="s">
        <v>619</v>
      </c>
      <c r="R77" s="14" t="s">
        <v>620</v>
      </c>
      <c r="S77" s="31" t="s">
        <v>1452</v>
      </c>
      <c r="T77" s="14" t="s">
        <v>1453</v>
      </c>
    </row>
    <row r="78" spans="4:20">
      <c r="D78" s="13" t="s">
        <v>83</v>
      </c>
      <c r="E78" s="16">
        <f t="shared" si="5"/>
        <v>77</v>
      </c>
      <c r="Q78" s="31" t="s">
        <v>621</v>
      </c>
      <c r="R78" s="14" t="s">
        <v>622</v>
      </c>
      <c r="S78" s="31" t="s">
        <v>1454</v>
      </c>
      <c r="T78" s="14" t="s">
        <v>1455</v>
      </c>
    </row>
    <row r="79" spans="4:20">
      <c r="D79" s="13" t="s">
        <v>1713</v>
      </c>
      <c r="E79" s="16">
        <f t="shared" si="5"/>
        <v>78</v>
      </c>
      <c r="Q79" s="31" t="s">
        <v>623</v>
      </c>
      <c r="R79" s="14" t="s">
        <v>624</v>
      </c>
      <c r="S79" s="31" t="s">
        <v>1446</v>
      </c>
      <c r="T79" s="14" t="s">
        <v>1447</v>
      </c>
    </row>
    <row r="80" spans="4:20">
      <c r="D80" s="13" t="s">
        <v>1714</v>
      </c>
      <c r="E80" s="16">
        <f t="shared" si="5"/>
        <v>79</v>
      </c>
      <c r="Q80" s="31" t="s">
        <v>625</v>
      </c>
      <c r="R80" s="14" t="s">
        <v>626</v>
      </c>
      <c r="S80" s="31" t="s">
        <v>1456</v>
      </c>
      <c r="T80" s="14" t="s">
        <v>1457</v>
      </c>
    </row>
    <row r="81" spans="4:20">
      <c r="D81" s="13" t="s">
        <v>1715</v>
      </c>
      <c r="E81" s="16">
        <f t="shared" si="5"/>
        <v>80</v>
      </c>
      <c r="Q81" s="31" t="s">
        <v>627</v>
      </c>
      <c r="R81" s="14" t="s">
        <v>628</v>
      </c>
      <c r="S81" s="31" t="s">
        <v>1448</v>
      </c>
      <c r="T81" s="14" t="s">
        <v>1449</v>
      </c>
    </row>
    <row r="82" spans="4:20">
      <c r="D82" s="13" t="s">
        <v>1716</v>
      </c>
      <c r="E82" s="16">
        <f t="shared" si="5"/>
        <v>81</v>
      </c>
      <c r="Q82" s="31" t="s">
        <v>629</v>
      </c>
      <c r="R82" s="14" t="s">
        <v>630</v>
      </c>
      <c r="S82" s="31" t="s">
        <v>1460</v>
      </c>
      <c r="T82" s="14" t="s">
        <v>1461</v>
      </c>
    </row>
    <row r="83" spans="4:20">
      <c r="D83" s="13" t="s">
        <v>455</v>
      </c>
      <c r="E83" s="16">
        <f t="shared" si="5"/>
        <v>82</v>
      </c>
      <c r="Q83" s="31" t="s">
        <v>631</v>
      </c>
      <c r="R83" s="14" t="s">
        <v>632</v>
      </c>
      <c r="S83" s="31" t="s">
        <v>1464</v>
      </c>
      <c r="T83" s="14" t="s">
        <v>1465</v>
      </c>
    </row>
    <row r="84" spans="4:20">
      <c r="D84" s="13" t="s">
        <v>84</v>
      </c>
      <c r="E84" s="16">
        <f t="shared" si="5"/>
        <v>83</v>
      </c>
      <c r="Q84" s="31" t="s">
        <v>633</v>
      </c>
      <c r="R84" s="14" t="s">
        <v>634</v>
      </c>
      <c r="S84" s="31" t="s">
        <v>1681</v>
      </c>
      <c r="T84" s="14" t="s">
        <v>1682</v>
      </c>
    </row>
    <row r="85" spans="4:20">
      <c r="D85" s="13" t="s">
        <v>85</v>
      </c>
      <c r="E85" s="16">
        <f t="shared" si="5"/>
        <v>84</v>
      </c>
      <c r="Q85" s="31" t="s">
        <v>635</v>
      </c>
      <c r="R85" s="14" t="s">
        <v>636</v>
      </c>
      <c r="S85" s="31" t="s">
        <v>1462</v>
      </c>
      <c r="T85" s="14" t="s">
        <v>1463</v>
      </c>
    </row>
    <row r="86" spans="4:20">
      <c r="D86" s="13" t="s">
        <v>86</v>
      </c>
      <c r="E86" s="16">
        <f t="shared" si="5"/>
        <v>85</v>
      </c>
      <c r="Q86" s="31" t="s">
        <v>637</v>
      </c>
      <c r="R86" s="14" t="s">
        <v>638</v>
      </c>
      <c r="S86" s="31" t="s">
        <v>1470</v>
      </c>
      <c r="T86" s="14" t="s">
        <v>1471</v>
      </c>
    </row>
    <row r="87" spans="4:20">
      <c r="D87" s="13" t="s">
        <v>87</v>
      </c>
      <c r="E87" s="16">
        <f t="shared" si="5"/>
        <v>86</v>
      </c>
      <c r="Q87" s="31" t="s">
        <v>639</v>
      </c>
      <c r="R87" s="14" t="s">
        <v>640</v>
      </c>
      <c r="S87" s="31" t="s">
        <v>1355</v>
      </c>
      <c r="T87" s="14" t="s">
        <v>1356</v>
      </c>
    </row>
    <row r="88" spans="4:20">
      <c r="D88" s="13" t="s">
        <v>88</v>
      </c>
      <c r="E88" s="16">
        <f t="shared" si="5"/>
        <v>87</v>
      </c>
      <c r="Q88" s="31" t="s">
        <v>641</v>
      </c>
      <c r="R88" s="14" t="s">
        <v>642</v>
      </c>
      <c r="S88" s="31" t="s">
        <v>1341</v>
      </c>
      <c r="T88" s="14" t="s">
        <v>1342</v>
      </c>
    </row>
    <row r="89" spans="4:20">
      <c r="D89" s="13" t="s">
        <v>89</v>
      </c>
      <c r="E89" s="16">
        <f t="shared" si="5"/>
        <v>88</v>
      </c>
      <c r="Q89" s="31" t="s">
        <v>643</v>
      </c>
      <c r="R89" s="14" t="s">
        <v>644</v>
      </c>
      <c r="S89" s="31" t="s">
        <v>1587</v>
      </c>
      <c r="T89" s="14" t="s">
        <v>1588</v>
      </c>
    </row>
    <row r="90" spans="4:20">
      <c r="D90" s="13" t="s">
        <v>90</v>
      </c>
      <c r="E90" s="16">
        <f t="shared" si="5"/>
        <v>89</v>
      </c>
      <c r="Q90" s="31" t="s">
        <v>645</v>
      </c>
      <c r="R90" s="14" t="s">
        <v>646</v>
      </c>
      <c r="S90" s="31" t="s">
        <v>1480</v>
      </c>
      <c r="T90" s="14" t="s">
        <v>1481</v>
      </c>
    </row>
    <row r="91" spans="4:20">
      <c r="D91" s="13" t="s">
        <v>91</v>
      </c>
      <c r="E91" s="16">
        <f t="shared" si="5"/>
        <v>90</v>
      </c>
      <c r="Q91" s="31" t="s">
        <v>647</v>
      </c>
      <c r="R91" s="14" t="s">
        <v>648</v>
      </c>
      <c r="S91" s="31" t="s">
        <v>1466</v>
      </c>
      <c r="T91" s="14" t="s">
        <v>1467</v>
      </c>
    </row>
    <row r="92" spans="4:20">
      <c r="D92" s="13" t="s">
        <v>93</v>
      </c>
      <c r="E92" s="16">
        <f t="shared" si="5"/>
        <v>91</v>
      </c>
      <c r="Q92" s="31" t="s">
        <v>649</v>
      </c>
      <c r="R92" s="14" t="s">
        <v>650</v>
      </c>
      <c r="S92" s="31" t="s">
        <v>1468</v>
      </c>
      <c r="T92" s="14" t="s">
        <v>1469</v>
      </c>
    </row>
    <row r="93" spans="4:20">
      <c r="D93" s="13" t="s">
        <v>94</v>
      </c>
      <c r="E93" s="16">
        <f t="shared" si="5"/>
        <v>92</v>
      </c>
      <c r="Q93" s="31" t="s">
        <v>651</v>
      </c>
      <c r="R93" s="14" t="s">
        <v>652</v>
      </c>
      <c r="S93" s="31" t="s">
        <v>1472</v>
      </c>
      <c r="T93" s="14" t="s">
        <v>1473</v>
      </c>
    </row>
    <row r="94" spans="4:20">
      <c r="D94" s="13" t="s">
        <v>95</v>
      </c>
      <c r="E94" s="16">
        <f t="shared" si="5"/>
        <v>93</v>
      </c>
      <c r="Q94" s="31" t="s">
        <v>653</v>
      </c>
      <c r="R94" s="14" t="s">
        <v>654</v>
      </c>
      <c r="S94" s="31" t="s">
        <v>1359</v>
      </c>
      <c r="T94" s="14" t="s">
        <v>1360</v>
      </c>
    </row>
    <row r="95" spans="4:20">
      <c r="D95" s="13" t="s">
        <v>92</v>
      </c>
      <c r="E95" s="16">
        <f t="shared" si="5"/>
        <v>94</v>
      </c>
      <c r="Q95" s="31" t="s">
        <v>655</v>
      </c>
      <c r="R95" s="14" t="s">
        <v>656</v>
      </c>
      <c r="S95" s="31" t="s">
        <v>1474</v>
      </c>
      <c r="T95" s="14" t="s">
        <v>1475</v>
      </c>
    </row>
    <row r="96" spans="4:20">
      <c r="D96" s="13" t="s">
        <v>1717</v>
      </c>
      <c r="E96" s="16">
        <f t="shared" si="5"/>
        <v>95</v>
      </c>
      <c r="Q96" s="31" t="s">
        <v>657</v>
      </c>
      <c r="R96" s="14" t="s">
        <v>658</v>
      </c>
      <c r="S96" s="31" t="s">
        <v>1343</v>
      </c>
      <c r="T96" s="14" t="s">
        <v>1346</v>
      </c>
    </row>
    <row r="97" spans="4:20">
      <c r="D97" s="13" t="s">
        <v>1718</v>
      </c>
      <c r="E97" s="16">
        <f t="shared" si="5"/>
        <v>96</v>
      </c>
      <c r="Q97" s="31" t="s">
        <v>659</v>
      </c>
      <c r="R97" s="14" t="s">
        <v>660</v>
      </c>
      <c r="S97" s="31" t="s">
        <v>1361</v>
      </c>
      <c r="T97" s="14" t="s">
        <v>1362</v>
      </c>
    </row>
    <row r="98" spans="4:20">
      <c r="D98" s="13" t="s">
        <v>456</v>
      </c>
      <c r="E98" s="16">
        <f t="shared" si="5"/>
        <v>97</v>
      </c>
      <c r="Q98" s="31" t="s">
        <v>661</v>
      </c>
      <c r="R98" s="14" t="s">
        <v>662</v>
      </c>
      <c r="S98" s="31" t="s">
        <v>1363</v>
      </c>
      <c r="T98" s="14" t="s">
        <v>1364</v>
      </c>
    </row>
    <row r="99" spans="4:20">
      <c r="D99" s="13" t="s">
        <v>96</v>
      </c>
      <c r="E99" s="16">
        <f t="shared" si="5"/>
        <v>98</v>
      </c>
      <c r="Q99" s="31" t="s">
        <v>663</v>
      </c>
      <c r="R99" s="14" t="s">
        <v>664</v>
      </c>
      <c r="S99" s="31" t="s">
        <v>1478</v>
      </c>
      <c r="T99" s="14" t="s">
        <v>1479</v>
      </c>
    </row>
    <row r="100" spans="4:20">
      <c r="D100" s="13" t="s">
        <v>98</v>
      </c>
      <c r="E100" s="16">
        <f t="shared" si="5"/>
        <v>99</v>
      </c>
      <c r="Q100" s="31" t="s">
        <v>665</v>
      </c>
      <c r="R100" s="14" t="s">
        <v>666</v>
      </c>
      <c r="S100" s="31" t="s">
        <v>1482</v>
      </c>
      <c r="T100" s="14" t="s">
        <v>1483</v>
      </c>
    </row>
    <row r="101" spans="4:20">
      <c r="D101" s="13" t="s">
        <v>99</v>
      </c>
      <c r="E101" s="16">
        <f t="shared" si="5"/>
        <v>100</v>
      </c>
      <c r="Q101" s="31" t="s">
        <v>667</v>
      </c>
      <c r="R101" s="14" t="s">
        <v>668</v>
      </c>
      <c r="S101" s="31" t="s">
        <v>1484</v>
      </c>
      <c r="T101" s="14" t="s">
        <v>1485</v>
      </c>
    </row>
    <row r="102" spans="4:20">
      <c r="D102" s="13" t="s">
        <v>100</v>
      </c>
      <c r="E102" s="16">
        <f t="shared" si="5"/>
        <v>101</v>
      </c>
      <c r="Q102" s="31" t="s">
        <v>669</v>
      </c>
      <c r="R102" s="14" t="s">
        <v>670</v>
      </c>
      <c r="S102" s="31" t="s">
        <v>1492</v>
      </c>
      <c r="T102" s="14" t="s">
        <v>1493</v>
      </c>
    </row>
    <row r="103" spans="4:20">
      <c r="D103" s="13" t="s">
        <v>101</v>
      </c>
      <c r="E103" s="16">
        <f t="shared" si="5"/>
        <v>102</v>
      </c>
      <c r="Q103" s="31" t="s">
        <v>671</v>
      </c>
      <c r="R103" s="14" t="s">
        <v>672</v>
      </c>
      <c r="S103" s="31" t="s">
        <v>1502</v>
      </c>
      <c r="T103" s="14" t="s">
        <v>1503</v>
      </c>
    </row>
    <row r="104" spans="4:20">
      <c r="D104" s="13" t="s">
        <v>102</v>
      </c>
      <c r="E104" s="16">
        <f t="shared" si="5"/>
        <v>103</v>
      </c>
      <c r="Q104" s="31" t="s">
        <v>673</v>
      </c>
      <c r="R104" s="14" t="s">
        <v>674</v>
      </c>
      <c r="S104" s="31" t="s">
        <v>1488</v>
      </c>
      <c r="T104" s="14" t="s">
        <v>1489</v>
      </c>
    </row>
    <row r="105" spans="4:20">
      <c r="D105" s="13" t="s">
        <v>103</v>
      </c>
      <c r="E105" s="16">
        <f t="shared" si="5"/>
        <v>104</v>
      </c>
      <c r="Q105" s="31" t="s">
        <v>675</v>
      </c>
      <c r="R105" s="14" t="s">
        <v>676</v>
      </c>
      <c r="S105" s="31" t="s">
        <v>1496</v>
      </c>
      <c r="T105" s="14" t="s">
        <v>1497</v>
      </c>
    </row>
    <row r="106" spans="4:20">
      <c r="D106" s="13" t="s">
        <v>104</v>
      </c>
      <c r="E106" s="16">
        <f t="shared" si="5"/>
        <v>105</v>
      </c>
      <c r="Q106" s="31" t="s">
        <v>677</v>
      </c>
      <c r="R106" s="14" t="s">
        <v>678</v>
      </c>
      <c r="S106" s="31" t="s">
        <v>1498</v>
      </c>
      <c r="T106" s="14" t="s">
        <v>1499</v>
      </c>
    </row>
    <row r="107" spans="4:20">
      <c r="D107" s="13" t="s">
        <v>105</v>
      </c>
      <c r="E107" s="16">
        <f t="shared" si="5"/>
        <v>106</v>
      </c>
      <c r="Q107" s="31" t="s">
        <v>679</v>
      </c>
      <c r="R107" s="14" t="s">
        <v>680</v>
      </c>
      <c r="S107" s="31" t="s">
        <v>1500</v>
      </c>
      <c r="T107" s="14" t="s">
        <v>1501</v>
      </c>
    </row>
    <row r="108" spans="4:20">
      <c r="D108" s="13" t="s">
        <v>106</v>
      </c>
      <c r="E108" s="16">
        <f t="shared" si="5"/>
        <v>107</v>
      </c>
      <c r="Q108" s="31" t="s">
        <v>681</v>
      </c>
      <c r="R108" s="14" t="s">
        <v>682</v>
      </c>
      <c r="S108" s="31" t="s">
        <v>1516</v>
      </c>
      <c r="T108" s="14" t="s">
        <v>1517</v>
      </c>
    </row>
    <row r="109" spans="4:20">
      <c r="D109" s="13" t="s">
        <v>107</v>
      </c>
      <c r="E109" s="16">
        <f t="shared" si="5"/>
        <v>108</v>
      </c>
      <c r="Q109" s="31" t="s">
        <v>683</v>
      </c>
      <c r="R109" s="14" t="s">
        <v>684</v>
      </c>
      <c r="S109" s="31" t="s">
        <v>1512</v>
      </c>
      <c r="T109" s="14" t="s">
        <v>1513</v>
      </c>
    </row>
    <row r="110" spans="4:20">
      <c r="D110" s="13" t="s">
        <v>108</v>
      </c>
      <c r="E110" s="16">
        <f t="shared" si="5"/>
        <v>109</v>
      </c>
      <c r="Q110" s="31" t="s">
        <v>685</v>
      </c>
      <c r="R110" s="14" t="s">
        <v>686</v>
      </c>
      <c r="S110" s="31" t="s">
        <v>1537</v>
      </c>
      <c r="T110" s="14" t="s">
        <v>1538</v>
      </c>
    </row>
    <row r="111" spans="4:20">
      <c r="D111" s="13" t="s">
        <v>109</v>
      </c>
      <c r="E111" s="16">
        <f t="shared" si="5"/>
        <v>110</v>
      </c>
      <c r="Q111" s="31" t="s">
        <v>687</v>
      </c>
      <c r="R111" s="14" t="s">
        <v>688</v>
      </c>
      <c r="S111" s="31" t="s">
        <v>1535</v>
      </c>
      <c r="T111" s="14" t="s">
        <v>1536</v>
      </c>
    </row>
    <row r="112" spans="4:20">
      <c r="D112" s="13" t="s">
        <v>110</v>
      </c>
      <c r="E112" s="16">
        <f t="shared" si="5"/>
        <v>111</v>
      </c>
      <c r="Q112" s="31" t="s">
        <v>689</v>
      </c>
      <c r="R112" s="14" t="s">
        <v>690</v>
      </c>
      <c r="S112" s="31" t="s">
        <v>1541</v>
      </c>
      <c r="T112" s="14" t="s">
        <v>1542</v>
      </c>
    </row>
    <row r="113" spans="4:20">
      <c r="D113" s="13" t="s">
        <v>111</v>
      </c>
      <c r="E113" s="16">
        <f t="shared" si="5"/>
        <v>112</v>
      </c>
      <c r="Q113" s="31" t="s">
        <v>691</v>
      </c>
      <c r="R113" s="14" t="s">
        <v>692</v>
      </c>
      <c r="S113" s="31" t="s">
        <v>1518</v>
      </c>
      <c r="T113" s="14" t="s">
        <v>1519</v>
      </c>
    </row>
    <row r="114" spans="4:20">
      <c r="D114" s="13" t="s">
        <v>81</v>
      </c>
      <c r="E114" s="16">
        <f t="shared" si="5"/>
        <v>113</v>
      </c>
      <c r="Q114" s="31" t="s">
        <v>693</v>
      </c>
      <c r="R114" s="14" t="s">
        <v>694</v>
      </c>
      <c r="S114" s="31" t="s">
        <v>1531</v>
      </c>
      <c r="T114" s="14" t="s">
        <v>1532</v>
      </c>
    </row>
    <row r="115" spans="4:20">
      <c r="D115" s="13" t="s">
        <v>112</v>
      </c>
      <c r="E115" s="16">
        <f t="shared" si="5"/>
        <v>114</v>
      </c>
      <c r="Q115" s="31" t="s">
        <v>695</v>
      </c>
      <c r="R115" s="14" t="s">
        <v>696</v>
      </c>
      <c r="S115" s="31" t="s">
        <v>1525</v>
      </c>
      <c r="T115" s="14" t="s">
        <v>1526</v>
      </c>
    </row>
    <row r="116" spans="4:20">
      <c r="D116" s="13" t="s">
        <v>113</v>
      </c>
      <c r="E116" s="16">
        <f t="shared" si="5"/>
        <v>115</v>
      </c>
      <c r="Q116" s="31" t="s">
        <v>697</v>
      </c>
      <c r="R116" s="14" t="s">
        <v>698</v>
      </c>
      <c r="S116" s="31" t="s">
        <v>1504</v>
      </c>
      <c r="T116" s="14" t="s">
        <v>1505</v>
      </c>
    </row>
    <row r="117" spans="4:20">
      <c r="D117" s="13" t="s">
        <v>114</v>
      </c>
      <c r="E117" s="16">
        <f t="shared" si="5"/>
        <v>116</v>
      </c>
      <c r="Q117" s="31" t="s">
        <v>699</v>
      </c>
      <c r="R117" s="14" t="s">
        <v>700</v>
      </c>
      <c r="S117" s="31" t="s">
        <v>1527</v>
      </c>
      <c r="T117" s="14" t="s">
        <v>1528</v>
      </c>
    </row>
    <row r="118" spans="4:20">
      <c r="D118" s="13" t="s">
        <v>115</v>
      </c>
      <c r="E118" s="16">
        <f t="shared" si="5"/>
        <v>117</v>
      </c>
      <c r="Q118" s="31" t="s">
        <v>701</v>
      </c>
      <c r="R118" s="14" t="s">
        <v>702</v>
      </c>
      <c r="S118" s="31" t="s">
        <v>1533</v>
      </c>
      <c r="T118" s="14" t="s">
        <v>1534</v>
      </c>
    </row>
    <row r="119" spans="4:20">
      <c r="D119" s="13" t="s">
        <v>97</v>
      </c>
      <c r="E119" s="16">
        <f t="shared" si="5"/>
        <v>118</v>
      </c>
      <c r="Q119" s="31" t="s">
        <v>703</v>
      </c>
      <c r="R119" s="14" t="s">
        <v>704</v>
      </c>
      <c r="S119" s="31" t="s">
        <v>1539</v>
      </c>
      <c r="T119" s="14" t="s">
        <v>1540</v>
      </c>
    </row>
    <row r="120" spans="4:20">
      <c r="D120" s="13" t="s">
        <v>1719</v>
      </c>
      <c r="E120" s="16">
        <f t="shared" si="5"/>
        <v>119</v>
      </c>
      <c r="Q120" s="31" t="s">
        <v>705</v>
      </c>
      <c r="R120" s="14" t="s">
        <v>706</v>
      </c>
      <c r="S120" s="31" t="s">
        <v>1401</v>
      </c>
      <c r="T120" s="14" t="s">
        <v>1402</v>
      </c>
    </row>
    <row r="121" spans="4:20">
      <c r="D121" s="13" t="s">
        <v>1720</v>
      </c>
      <c r="E121" s="16">
        <f t="shared" si="5"/>
        <v>120</v>
      </c>
      <c r="Q121" s="31" t="s">
        <v>707</v>
      </c>
      <c r="R121" s="14" t="s">
        <v>708</v>
      </c>
      <c r="S121" s="31" t="s">
        <v>1508</v>
      </c>
      <c r="T121" s="14" t="s">
        <v>1509</v>
      </c>
    </row>
    <row r="122" spans="4:20">
      <c r="D122" s="13" t="s">
        <v>1721</v>
      </c>
      <c r="E122" s="16">
        <f t="shared" si="5"/>
        <v>121</v>
      </c>
      <c r="Q122" s="31" t="s">
        <v>709</v>
      </c>
      <c r="R122" s="14" t="s">
        <v>710</v>
      </c>
      <c r="S122" s="31" t="s">
        <v>1506</v>
      </c>
      <c r="T122" s="14" t="s">
        <v>1507</v>
      </c>
    </row>
    <row r="123" spans="4:20">
      <c r="D123" s="13" t="s">
        <v>457</v>
      </c>
      <c r="E123" s="16">
        <f t="shared" si="5"/>
        <v>122</v>
      </c>
      <c r="Q123" s="31" t="s">
        <v>711</v>
      </c>
      <c r="R123" s="14" t="s">
        <v>712</v>
      </c>
      <c r="S123" s="31" t="s">
        <v>1522</v>
      </c>
      <c r="T123" s="14" t="s">
        <v>1523</v>
      </c>
    </row>
    <row r="124" spans="4:20">
      <c r="D124" s="13" t="s">
        <v>116</v>
      </c>
      <c r="E124" s="16">
        <f t="shared" si="5"/>
        <v>123</v>
      </c>
      <c r="Q124" s="31" t="s">
        <v>713</v>
      </c>
      <c r="R124" s="14" t="s">
        <v>714</v>
      </c>
      <c r="S124" s="31" t="s">
        <v>1529</v>
      </c>
      <c r="T124" s="14" t="s">
        <v>1530</v>
      </c>
    </row>
    <row r="125" spans="4:20">
      <c r="D125" s="13" t="s">
        <v>117</v>
      </c>
      <c r="E125" s="16">
        <f t="shared" si="5"/>
        <v>124</v>
      </c>
      <c r="Q125" s="31" t="s">
        <v>715</v>
      </c>
      <c r="R125" s="14" t="s">
        <v>716</v>
      </c>
      <c r="S125" s="31" t="s">
        <v>1543</v>
      </c>
      <c r="T125" s="14" t="s">
        <v>1544</v>
      </c>
    </row>
    <row r="126" spans="4:20">
      <c r="D126" s="13" t="s">
        <v>118</v>
      </c>
      <c r="E126" s="16">
        <f t="shared" si="5"/>
        <v>125</v>
      </c>
      <c r="Q126" s="31" t="s">
        <v>717</v>
      </c>
      <c r="R126" s="14" t="s">
        <v>718</v>
      </c>
      <c r="S126" s="31" t="s">
        <v>1520</v>
      </c>
      <c r="T126" s="14" t="s">
        <v>1521</v>
      </c>
    </row>
    <row r="127" spans="4:20">
      <c r="D127" s="13" t="s">
        <v>119</v>
      </c>
      <c r="E127" s="16">
        <f t="shared" si="5"/>
        <v>126</v>
      </c>
      <c r="Q127" s="31" t="s">
        <v>719</v>
      </c>
      <c r="R127" s="14" t="s">
        <v>720</v>
      </c>
      <c r="S127" s="31" t="s">
        <v>1545</v>
      </c>
      <c r="T127" s="14" t="s">
        <v>1546</v>
      </c>
    </row>
    <row r="128" spans="4:20">
      <c r="D128" s="13" t="s">
        <v>120</v>
      </c>
      <c r="E128" s="16">
        <f t="shared" si="5"/>
        <v>127</v>
      </c>
      <c r="Q128" s="31" t="s">
        <v>721</v>
      </c>
      <c r="R128" s="14" t="s">
        <v>722</v>
      </c>
      <c r="S128" s="31" t="s">
        <v>1560</v>
      </c>
      <c r="T128" s="14" t="s">
        <v>1561</v>
      </c>
    </row>
    <row r="129" spans="4:20">
      <c r="D129" s="13" t="s">
        <v>121</v>
      </c>
      <c r="E129" s="16">
        <f t="shared" si="5"/>
        <v>128</v>
      </c>
      <c r="Q129" s="31" t="s">
        <v>723</v>
      </c>
      <c r="R129" s="14" t="s">
        <v>724</v>
      </c>
      <c r="S129" s="31" t="s">
        <v>1558</v>
      </c>
      <c r="T129" s="14" t="s">
        <v>1559</v>
      </c>
    </row>
    <row r="130" spans="4:20">
      <c r="D130" s="13" t="s">
        <v>122</v>
      </c>
      <c r="E130" s="16">
        <f t="shared" si="5"/>
        <v>129</v>
      </c>
      <c r="Q130" s="31" t="s">
        <v>725</v>
      </c>
      <c r="R130" s="14" t="s">
        <v>726</v>
      </c>
      <c r="S130" s="31" t="s">
        <v>1371</v>
      </c>
      <c r="T130" s="14" t="s">
        <v>1372</v>
      </c>
    </row>
    <row r="131" spans="4:20">
      <c r="D131" s="13" t="s">
        <v>123</v>
      </c>
      <c r="E131" s="16">
        <f t="shared" ref="E131:E194" si="6">ROW(D131)-1</f>
        <v>130</v>
      </c>
      <c r="Q131" s="31" t="s">
        <v>727</v>
      </c>
      <c r="R131" s="14" t="s">
        <v>728</v>
      </c>
      <c r="S131" s="31" t="s">
        <v>1547</v>
      </c>
      <c r="T131" s="14" t="s">
        <v>1548</v>
      </c>
    </row>
    <row r="132" spans="4:20">
      <c r="D132" s="13" t="s">
        <v>124</v>
      </c>
      <c r="E132" s="16">
        <f t="shared" si="6"/>
        <v>131</v>
      </c>
      <c r="Q132" s="31" t="s">
        <v>729</v>
      </c>
      <c r="R132" s="14" t="s">
        <v>730</v>
      </c>
      <c r="S132" s="31" t="s">
        <v>1551</v>
      </c>
      <c r="T132" s="14" t="s">
        <v>1552</v>
      </c>
    </row>
    <row r="133" spans="4:20">
      <c r="D133" s="13" t="s">
        <v>125</v>
      </c>
      <c r="E133" s="16">
        <f t="shared" si="6"/>
        <v>132</v>
      </c>
      <c r="Q133" s="31" t="s">
        <v>731</v>
      </c>
      <c r="R133" s="14" t="s">
        <v>732</v>
      </c>
      <c r="S133" s="31" t="s">
        <v>1553</v>
      </c>
      <c r="T133" s="14" t="s">
        <v>1554</v>
      </c>
    </row>
    <row r="134" spans="4:20">
      <c r="D134" s="13" t="s">
        <v>126</v>
      </c>
      <c r="E134" s="16">
        <f t="shared" si="6"/>
        <v>133</v>
      </c>
      <c r="Q134" s="31" t="s">
        <v>733</v>
      </c>
      <c r="R134" s="14" t="s">
        <v>734</v>
      </c>
      <c r="S134" s="31" t="s">
        <v>1556</v>
      </c>
      <c r="T134" s="14" t="s">
        <v>1557</v>
      </c>
    </row>
    <row r="135" spans="4:20">
      <c r="D135" s="13" t="s">
        <v>127</v>
      </c>
      <c r="E135" s="16">
        <f t="shared" si="6"/>
        <v>134</v>
      </c>
      <c r="Q135" s="31" t="s">
        <v>735</v>
      </c>
      <c r="R135" s="14" t="s">
        <v>736</v>
      </c>
      <c r="S135" s="31" t="s">
        <v>1564</v>
      </c>
      <c r="T135" s="14" t="s">
        <v>1565</v>
      </c>
    </row>
    <row r="136" spans="4:20">
      <c r="D136" s="13" t="s">
        <v>128</v>
      </c>
      <c r="E136" s="16">
        <f t="shared" si="6"/>
        <v>135</v>
      </c>
      <c r="Q136" s="31" t="s">
        <v>737</v>
      </c>
      <c r="R136" s="14" t="s">
        <v>738</v>
      </c>
      <c r="S136" s="31" t="s">
        <v>1566</v>
      </c>
      <c r="T136" s="14" t="s">
        <v>1567</v>
      </c>
    </row>
    <row r="137" spans="4:20">
      <c r="D137" s="13" t="s">
        <v>129</v>
      </c>
      <c r="E137" s="16">
        <f t="shared" si="6"/>
        <v>136</v>
      </c>
      <c r="Q137" s="31" t="s">
        <v>739</v>
      </c>
      <c r="R137" s="14" t="s">
        <v>740</v>
      </c>
      <c r="S137" s="31" t="s">
        <v>1576</v>
      </c>
      <c r="T137" s="14" t="s">
        <v>1577</v>
      </c>
    </row>
    <row r="138" spans="4:20">
      <c r="D138" s="13" t="s">
        <v>130</v>
      </c>
      <c r="E138" s="16">
        <f t="shared" si="6"/>
        <v>137</v>
      </c>
      <c r="Q138" s="31" t="s">
        <v>741</v>
      </c>
      <c r="R138" s="14" t="s">
        <v>742</v>
      </c>
      <c r="S138" s="31" t="s">
        <v>1583</v>
      </c>
      <c r="T138" s="14" t="s">
        <v>1584</v>
      </c>
    </row>
    <row r="139" spans="4:20">
      <c r="D139" s="13" t="s">
        <v>131</v>
      </c>
      <c r="E139" s="16">
        <f t="shared" si="6"/>
        <v>138</v>
      </c>
      <c r="Q139" s="31" t="s">
        <v>743</v>
      </c>
      <c r="R139" s="14" t="s">
        <v>744</v>
      </c>
      <c r="S139" s="31" t="s">
        <v>1580</v>
      </c>
      <c r="T139" s="14" t="s">
        <v>1581</v>
      </c>
    </row>
    <row r="140" spans="4:20">
      <c r="D140" s="13" t="s">
        <v>132</v>
      </c>
      <c r="E140" s="16">
        <f t="shared" si="6"/>
        <v>139</v>
      </c>
      <c r="Q140" s="31" t="s">
        <v>745</v>
      </c>
      <c r="R140" s="14" t="s">
        <v>746</v>
      </c>
      <c r="S140" s="31" t="s">
        <v>1568</v>
      </c>
      <c r="T140" s="14" t="s">
        <v>1569</v>
      </c>
    </row>
    <row r="141" spans="4:20">
      <c r="D141" s="13" t="s">
        <v>133</v>
      </c>
      <c r="E141" s="16">
        <f t="shared" si="6"/>
        <v>140</v>
      </c>
      <c r="Q141" s="31" t="s">
        <v>747</v>
      </c>
      <c r="R141" s="14" t="s">
        <v>748</v>
      </c>
      <c r="S141" s="31" t="s">
        <v>1572</v>
      </c>
      <c r="T141" s="14" t="s">
        <v>1573</v>
      </c>
    </row>
    <row r="142" spans="4:20">
      <c r="D142" s="13" t="s">
        <v>134</v>
      </c>
      <c r="E142" s="16">
        <f t="shared" si="6"/>
        <v>141</v>
      </c>
      <c r="Q142" s="31" t="s">
        <v>749</v>
      </c>
      <c r="R142" s="14" t="s">
        <v>750</v>
      </c>
      <c r="S142" s="31" t="s">
        <v>1585</v>
      </c>
      <c r="T142" s="14" t="s">
        <v>1586</v>
      </c>
    </row>
    <row r="143" spans="4:20">
      <c r="D143" s="13" t="s">
        <v>1722</v>
      </c>
      <c r="E143" s="16">
        <f t="shared" si="6"/>
        <v>142</v>
      </c>
      <c r="Q143" s="31" t="s">
        <v>751</v>
      </c>
      <c r="R143" s="14" t="s">
        <v>752</v>
      </c>
      <c r="S143" s="31" t="s">
        <v>1570</v>
      </c>
      <c r="T143" s="14" t="s">
        <v>1571</v>
      </c>
    </row>
    <row r="144" spans="4:20">
      <c r="D144" s="13" t="s">
        <v>1723</v>
      </c>
      <c r="E144" s="16">
        <f t="shared" si="6"/>
        <v>143</v>
      </c>
      <c r="Q144" s="31" t="s">
        <v>753</v>
      </c>
      <c r="R144" s="14" t="s">
        <v>754</v>
      </c>
      <c r="S144" s="31" t="s">
        <v>1423</v>
      </c>
      <c r="T144" s="14" t="s">
        <v>1424</v>
      </c>
    </row>
    <row r="145" spans="4:20">
      <c r="D145" s="13" t="s">
        <v>1724</v>
      </c>
      <c r="E145" s="16">
        <f t="shared" si="6"/>
        <v>144</v>
      </c>
      <c r="Q145" s="31" t="s">
        <v>755</v>
      </c>
      <c r="R145" s="14" t="s">
        <v>756</v>
      </c>
      <c r="S145" s="31" t="s">
        <v>1683</v>
      </c>
      <c r="T145" s="14" t="s">
        <v>1684</v>
      </c>
    </row>
    <row r="146" spans="4:20">
      <c r="D146" s="13" t="s">
        <v>458</v>
      </c>
      <c r="E146" s="16">
        <f t="shared" si="6"/>
        <v>145</v>
      </c>
      <c r="Q146" s="31" t="s">
        <v>757</v>
      </c>
      <c r="R146" s="14" t="s">
        <v>758</v>
      </c>
      <c r="S146" s="31" t="s">
        <v>1524</v>
      </c>
      <c r="T146" s="14" t="s">
        <v>1582</v>
      </c>
    </row>
    <row r="147" spans="4:20">
      <c r="D147" s="13" t="s">
        <v>135</v>
      </c>
      <c r="E147" s="16">
        <f t="shared" si="6"/>
        <v>146</v>
      </c>
      <c r="Q147" s="31" t="s">
        <v>759</v>
      </c>
      <c r="R147" s="14" t="s">
        <v>760</v>
      </c>
      <c r="S147" s="31" t="s">
        <v>1593</v>
      </c>
      <c r="T147" s="14" t="s">
        <v>1594</v>
      </c>
    </row>
    <row r="148" spans="4:20">
      <c r="D148" s="13" t="s">
        <v>136</v>
      </c>
      <c r="E148" s="16">
        <f t="shared" si="6"/>
        <v>147</v>
      </c>
      <c r="Q148" s="31" t="s">
        <v>761</v>
      </c>
      <c r="R148" s="14" t="s">
        <v>762</v>
      </c>
      <c r="S148" s="31" t="s">
        <v>1595</v>
      </c>
      <c r="T148" s="14" t="s">
        <v>1596</v>
      </c>
    </row>
    <row r="149" spans="4:20">
      <c r="D149" s="13" t="s">
        <v>137</v>
      </c>
      <c r="E149" s="16">
        <f t="shared" si="6"/>
        <v>148</v>
      </c>
      <c r="Q149" s="31" t="s">
        <v>763</v>
      </c>
      <c r="R149" s="14" t="s">
        <v>764</v>
      </c>
      <c r="S149" s="31" t="s">
        <v>1589</v>
      </c>
      <c r="T149" s="14" t="s">
        <v>1590</v>
      </c>
    </row>
    <row r="150" spans="4:20">
      <c r="D150" s="13" t="s">
        <v>138</v>
      </c>
      <c r="E150" s="16">
        <f t="shared" si="6"/>
        <v>149</v>
      </c>
      <c r="Q150" s="31" t="s">
        <v>765</v>
      </c>
      <c r="R150" s="14" t="s">
        <v>766</v>
      </c>
      <c r="S150" s="31" t="s">
        <v>1486</v>
      </c>
      <c r="T150" s="14" t="s">
        <v>1487</v>
      </c>
    </row>
    <row r="151" spans="4:20">
      <c r="D151" s="13" t="s">
        <v>139</v>
      </c>
      <c r="E151" s="16">
        <f t="shared" si="6"/>
        <v>150</v>
      </c>
      <c r="Q151" s="31" t="s">
        <v>767</v>
      </c>
      <c r="R151" s="14" t="s">
        <v>768</v>
      </c>
      <c r="S151" s="31" t="s">
        <v>1599</v>
      </c>
      <c r="T151" s="14" t="s">
        <v>1600</v>
      </c>
    </row>
    <row r="152" spans="4:20">
      <c r="D152" s="13" t="s">
        <v>140</v>
      </c>
      <c r="E152" s="16">
        <f t="shared" si="6"/>
        <v>151</v>
      </c>
      <c r="Q152" s="31" t="s">
        <v>769</v>
      </c>
      <c r="R152" s="14" t="s">
        <v>770</v>
      </c>
      <c r="S152" s="31" t="s">
        <v>1627</v>
      </c>
      <c r="T152" s="14" t="s">
        <v>1628</v>
      </c>
    </row>
    <row r="153" spans="4:20">
      <c r="D153" s="13" t="s">
        <v>141</v>
      </c>
      <c r="E153" s="16">
        <f t="shared" si="6"/>
        <v>152</v>
      </c>
      <c r="Q153" s="31" t="s">
        <v>771</v>
      </c>
      <c r="R153" s="14" t="s">
        <v>772</v>
      </c>
      <c r="S153" s="31" t="s">
        <v>1293</v>
      </c>
      <c r="T153" s="14" t="s">
        <v>1294</v>
      </c>
    </row>
    <row r="154" spans="4:20">
      <c r="D154" s="13" t="s">
        <v>142</v>
      </c>
      <c r="E154" s="16">
        <f t="shared" si="6"/>
        <v>153</v>
      </c>
      <c r="Q154" s="31" t="s">
        <v>773</v>
      </c>
      <c r="R154" s="14" t="s">
        <v>774</v>
      </c>
      <c r="S154" s="31" t="s">
        <v>1617</v>
      </c>
      <c r="T154" s="14" t="s">
        <v>1618</v>
      </c>
    </row>
    <row r="155" spans="4:20">
      <c r="D155" s="13" t="s">
        <v>143</v>
      </c>
      <c r="E155" s="16">
        <f t="shared" si="6"/>
        <v>154</v>
      </c>
      <c r="Q155" s="31" t="s">
        <v>775</v>
      </c>
      <c r="R155" s="14" t="s">
        <v>776</v>
      </c>
      <c r="S155" s="31" t="s">
        <v>1625</v>
      </c>
      <c r="T155" s="14" t="s">
        <v>1626</v>
      </c>
    </row>
    <row r="156" spans="4:20">
      <c r="D156" s="13" t="s">
        <v>144</v>
      </c>
      <c r="E156" s="16">
        <f t="shared" si="6"/>
        <v>155</v>
      </c>
      <c r="Q156" s="31" t="s">
        <v>777</v>
      </c>
      <c r="R156" s="14" t="s">
        <v>778</v>
      </c>
      <c r="S156" s="31" t="s">
        <v>1597</v>
      </c>
      <c r="T156" s="14" t="s">
        <v>1598</v>
      </c>
    </row>
    <row r="157" spans="4:20">
      <c r="D157" s="13" t="s">
        <v>145</v>
      </c>
      <c r="E157" s="16">
        <f t="shared" si="6"/>
        <v>156</v>
      </c>
      <c r="Q157" s="31" t="s">
        <v>779</v>
      </c>
      <c r="R157" s="14" t="s">
        <v>780</v>
      </c>
      <c r="S157" s="31" t="s">
        <v>1619</v>
      </c>
      <c r="T157" s="14" t="s">
        <v>1620</v>
      </c>
    </row>
    <row r="158" spans="4:20">
      <c r="D158" s="13" t="s">
        <v>146</v>
      </c>
      <c r="E158" s="16">
        <f t="shared" si="6"/>
        <v>157</v>
      </c>
      <c r="Q158" s="31" t="s">
        <v>781</v>
      </c>
      <c r="R158" s="14" t="s">
        <v>782</v>
      </c>
      <c r="S158" s="31" t="s">
        <v>1591</v>
      </c>
      <c r="T158" s="14" t="s">
        <v>1592</v>
      </c>
    </row>
    <row r="159" spans="4:20">
      <c r="D159" s="13" t="s">
        <v>147</v>
      </c>
      <c r="E159" s="16">
        <f t="shared" si="6"/>
        <v>158</v>
      </c>
      <c r="Q159" s="31" t="s">
        <v>783</v>
      </c>
      <c r="R159" s="14" t="s">
        <v>784</v>
      </c>
      <c r="S159" s="31" t="s">
        <v>1510</v>
      </c>
      <c r="T159" s="14" t="s">
        <v>1511</v>
      </c>
    </row>
    <row r="160" spans="4:20">
      <c r="D160" s="13" t="s">
        <v>148</v>
      </c>
      <c r="E160" s="16">
        <f t="shared" si="6"/>
        <v>159</v>
      </c>
      <c r="Q160" s="31" t="s">
        <v>785</v>
      </c>
      <c r="R160" s="14" t="s">
        <v>786</v>
      </c>
      <c r="S160" s="31" t="s">
        <v>1601</v>
      </c>
      <c r="T160" s="14" t="s">
        <v>1602</v>
      </c>
    </row>
    <row r="161" spans="4:20">
      <c r="D161" s="13" t="s">
        <v>149</v>
      </c>
      <c r="E161" s="16">
        <f t="shared" si="6"/>
        <v>160</v>
      </c>
      <c r="Q161" s="31" t="s">
        <v>787</v>
      </c>
      <c r="R161" s="14" t="s">
        <v>788</v>
      </c>
      <c r="S161" s="31" t="s">
        <v>1615</v>
      </c>
      <c r="T161" s="14" t="s">
        <v>1616</v>
      </c>
    </row>
    <row r="162" spans="4:20">
      <c r="D162" s="13" t="s">
        <v>150</v>
      </c>
      <c r="E162" s="16">
        <f t="shared" si="6"/>
        <v>161</v>
      </c>
      <c r="Q162" s="31" t="s">
        <v>789</v>
      </c>
      <c r="R162" s="14" t="s">
        <v>790</v>
      </c>
      <c r="S162" s="31" t="s">
        <v>1607</v>
      </c>
      <c r="T162" s="14" t="s">
        <v>1608</v>
      </c>
    </row>
    <row r="163" spans="4:20">
      <c r="D163" s="13" t="s">
        <v>151</v>
      </c>
      <c r="E163" s="16">
        <f t="shared" si="6"/>
        <v>162</v>
      </c>
      <c r="Q163" s="31" t="s">
        <v>791</v>
      </c>
      <c r="R163" s="14" t="s">
        <v>792</v>
      </c>
      <c r="S163" s="31" t="s">
        <v>1613</v>
      </c>
      <c r="T163" s="14" t="s">
        <v>1614</v>
      </c>
    </row>
    <row r="164" spans="4:20">
      <c r="D164" s="13" t="s">
        <v>152</v>
      </c>
      <c r="E164" s="16">
        <f t="shared" si="6"/>
        <v>163</v>
      </c>
      <c r="Q164" s="31" t="s">
        <v>793</v>
      </c>
      <c r="R164" s="14" t="s">
        <v>794</v>
      </c>
      <c r="S164" s="31" t="s">
        <v>1611</v>
      </c>
      <c r="T164" s="14" t="s">
        <v>1612</v>
      </c>
    </row>
    <row r="165" spans="4:20">
      <c r="D165" s="13" t="s">
        <v>153</v>
      </c>
      <c r="E165" s="16">
        <f t="shared" si="6"/>
        <v>164</v>
      </c>
      <c r="Q165" s="31" t="s">
        <v>795</v>
      </c>
      <c r="R165" s="14" t="s">
        <v>796</v>
      </c>
      <c r="S165" s="31" t="s">
        <v>1621</v>
      </c>
      <c r="T165" s="14" t="s">
        <v>1622</v>
      </c>
    </row>
    <row r="166" spans="4:20">
      <c r="D166" s="13" t="s">
        <v>154</v>
      </c>
      <c r="E166" s="16">
        <f t="shared" si="6"/>
        <v>165</v>
      </c>
      <c r="Q166" s="31" t="s">
        <v>797</v>
      </c>
      <c r="R166" s="14" t="s">
        <v>798</v>
      </c>
      <c r="S166" s="31" t="s">
        <v>1494</v>
      </c>
      <c r="T166" s="14" t="s">
        <v>1495</v>
      </c>
    </row>
    <row r="167" spans="4:20">
      <c r="D167" s="13" t="s">
        <v>155</v>
      </c>
      <c r="E167" s="16">
        <f t="shared" si="6"/>
        <v>166</v>
      </c>
      <c r="Q167" s="31" t="s">
        <v>799</v>
      </c>
      <c r="R167" s="14" t="s">
        <v>800</v>
      </c>
      <c r="S167" s="31" t="s">
        <v>1490</v>
      </c>
      <c r="T167" s="14" t="s">
        <v>1491</v>
      </c>
    </row>
    <row r="168" spans="4:20">
      <c r="D168" s="13" t="s">
        <v>156</v>
      </c>
      <c r="E168" s="16">
        <f t="shared" si="6"/>
        <v>167</v>
      </c>
      <c r="Q168" s="31" t="s">
        <v>801</v>
      </c>
      <c r="R168" s="14" t="s">
        <v>802</v>
      </c>
      <c r="S168" s="31" t="s">
        <v>1476</v>
      </c>
      <c r="T168" s="14" t="s">
        <v>1477</v>
      </c>
    </row>
    <row r="169" spans="4:20">
      <c r="D169" s="13" t="s">
        <v>157</v>
      </c>
      <c r="E169" s="16">
        <f t="shared" si="6"/>
        <v>168</v>
      </c>
      <c r="Q169" s="31" t="s">
        <v>803</v>
      </c>
      <c r="R169" s="14" t="s">
        <v>804</v>
      </c>
      <c r="S169" s="31" t="s">
        <v>1631</v>
      </c>
      <c r="T169" s="14" t="s">
        <v>1632</v>
      </c>
    </row>
    <row r="170" spans="4:20">
      <c r="D170" s="13" t="s">
        <v>158</v>
      </c>
      <c r="E170" s="16">
        <f t="shared" si="6"/>
        <v>169</v>
      </c>
      <c r="Q170" s="31" t="s">
        <v>805</v>
      </c>
      <c r="R170" s="14" t="s">
        <v>806</v>
      </c>
      <c r="S170" s="31" t="s">
        <v>1603</v>
      </c>
      <c r="T170" s="14" t="s">
        <v>1604</v>
      </c>
    </row>
    <row r="171" spans="4:20">
      <c r="D171" s="13" t="s">
        <v>159</v>
      </c>
      <c r="E171" s="16">
        <f t="shared" si="6"/>
        <v>170</v>
      </c>
      <c r="Q171" s="31" t="s">
        <v>807</v>
      </c>
      <c r="R171" s="14" t="s">
        <v>808</v>
      </c>
      <c r="S171" s="31" t="s">
        <v>1623</v>
      </c>
      <c r="T171" s="14" t="s">
        <v>1624</v>
      </c>
    </row>
    <row r="172" spans="4:20">
      <c r="D172" s="13" t="s">
        <v>160</v>
      </c>
      <c r="E172" s="16">
        <f t="shared" si="6"/>
        <v>171</v>
      </c>
      <c r="Q172" s="31" t="s">
        <v>809</v>
      </c>
      <c r="R172" s="14" t="s">
        <v>810</v>
      </c>
      <c r="S172" s="31" t="s">
        <v>1629</v>
      </c>
      <c r="T172" s="14" t="s">
        <v>1630</v>
      </c>
    </row>
    <row r="173" spans="4:20">
      <c r="D173" s="13" t="s">
        <v>161</v>
      </c>
      <c r="E173" s="16">
        <f t="shared" si="6"/>
        <v>172</v>
      </c>
      <c r="Q173" s="31" t="s">
        <v>811</v>
      </c>
      <c r="R173" s="14" t="s">
        <v>812</v>
      </c>
      <c r="S173" s="31" t="s">
        <v>1347</v>
      </c>
      <c r="T173" s="14" t="s">
        <v>1348</v>
      </c>
    </row>
    <row r="174" spans="4:20">
      <c r="D174" s="13" t="s">
        <v>162</v>
      </c>
      <c r="E174" s="16">
        <f t="shared" si="6"/>
        <v>173</v>
      </c>
      <c r="Q174" s="31" t="s">
        <v>813</v>
      </c>
      <c r="R174" s="14" t="s">
        <v>814</v>
      </c>
      <c r="S174" s="31" t="s">
        <v>1605</v>
      </c>
      <c r="T174" s="14" t="s">
        <v>1606</v>
      </c>
    </row>
    <row r="175" spans="4:20">
      <c r="D175" s="13" t="s">
        <v>163</v>
      </c>
      <c r="E175" s="16">
        <f t="shared" si="6"/>
        <v>174</v>
      </c>
      <c r="Q175" s="31" t="s">
        <v>815</v>
      </c>
      <c r="R175" s="14" t="s">
        <v>816</v>
      </c>
      <c r="S175" s="31" t="s">
        <v>1344</v>
      </c>
      <c r="T175" s="14" t="s">
        <v>1345</v>
      </c>
    </row>
    <row r="176" spans="4:20">
      <c r="D176" s="13" t="s">
        <v>164</v>
      </c>
      <c r="E176" s="16">
        <f t="shared" si="6"/>
        <v>175</v>
      </c>
      <c r="Q176" s="31" t="s">
        <v>817</v>
      </c>
      <c r="R176" s="14" t="s">
        <v>818</v>
      </c>
      <c r="S176" s="31" t="s">
        <v>1609</v>
      </c>
      <c r="T176" s="14" t="s">
        <v>1610</v>
      </c>
    </row>
    <row r="177" spans="4:20">
      <c r="D177" s="13" t="s">
        <v>165</v>
      </c>
      <c r="E177" s="16">
        <f t="shared" si="6"/>
        <v>176</v>
      </c>
      <c r="Q177" s="31" t="s">
        <v>819</v>
      </c>
      <c r="R177" s="14" t="s">
        <v>820</v>
      </c>
      <c r="S177" s="31" t="s">
        <v>1641</v>
      </c>
      <c r="T177" s="14" t="s">
        <v>1642</v>
      </c>
    </row>
    <row r="178" spans="4:20">
      <c r="D178" s="13" t="s">
        <v>166</v>
      </c>
      <c r="E178" s="16">
        <f t="shared" si="6"/>
        <v>177</v>
      </c>
      <c r="Q178" s="31" t="s">
        <v>821</v>
      </c>
      <c r="R178" s="14" t="s">
        <v>822</v>
      </c>
      <c r="S178" s="31" t="s">
        <v>1639</v>
      </c>
      <c r="T178" s="14" t="s">
        <v>1640</v>
      </c>
    </row>
    <row r="179" spans="4:20">
      <c r="D179" s="13" t="s">
        <v>167</v>
      </c>
      <c r="E179" s="16">
        <f t="shared" si="6"/>
        <v>178</v>
      </c>
      <c r="Q179" s="31" t="s">
        <v>823</v>
      </c>
      <c r="R179" s="14" t="s">
        <v>824</v>
      </c>
      <c r="S179" s="31" t="s">
        <v>1659</v>
      </c>
      <c r="T179" s="14" t="s">
        <v>1660</v>
      </c>
    </row>
    <row r="180" spans="4:20">
      <c r="D180" s="13" t="s">
        <v>168</v>
      </c>
      <c r="E180" s="16">
        <f t="shared" si="6"/>
        <v>179</v>
      </c>
      <c r="Q180" s="31" t="s">
        <v>825</v>
      </c>
      <c r="R180" s="14" t="s">
        <v>826</v>
      </c>
      <c r="S180" s="31" t="s">
        <v>1661</v>
      </c>
      <c r="T180" s="14" t="s">
        <v>1662</v>
      </c>
    </row>
    <row r="181" spans="4:20">
      <c r="D181" s="13" t="s">
        <v>169</v>
      </c>
      <c r="E181" s="16">
        <f t="shared" si="6"/>
        <v>180</v>
      </c>
      <c r="Q181" s="31" t="s">
        <v>827</v>
      </c>
      <c r="R181" s="14" t="s">
        <v>828</v>
      </c>
      <c r="S181" s="31" t="s">
        <v>1637</v>
      </c>
      <c r="T181" s="14" t="s">
        <v>1638</v>
      </c>
    </row>
    <row r="182" spans="4:20">
      <c r="D182" s="13" t="s">
        <v>170</v>
      </c>
      <c r="E182" s="16">
        <f t="shared" si="6"/>
        <v>181</v>
      </c>
      <c r="Q182" s="31" t="s">
        <v>829</v>
      </c>
      <c r="R182" s="14" t="s">
        <v>830</v>
      </c>
      <c r="S182" s="31" t="s">
        <v>1649</v>
      </c>
      <c r="T182" s="14" t="s">
        <v>1650</v>
      </c>
    </row>
    <row r="183" spans="4:20">
      <c r="D183" s="13" t="s">
        <v>171</v>
      </c>
      <c r="E183" s="16">
        <f t="shared" si="6"/>
        <v>182</v>
      </c>
      <c r="Q183" s="31" t="s">
        <v>831</v>
      </c>
      <c r="R183" s="14" t="s">
        <v>832</v>
      </c>
      <c r="S183" s="31" t="s">
        <v>1655</v>
      </c>
      <c r="T183" s="14" t="s">
        <v>1656</v>
      </c>
    </row>
    <row r="184" spans="4:20">
      <c r="D184" s="13" t="s">
        <v>1725</v>
      </c>
      <c r="E184" s="16">
        <f t="shared" si="6"/>
        <v>183</v>
      </c>
      <c r="Q184" s="31" t="s">
        <v>833</v>
      </c>
      <c r="R184" s="14" t="s">
        <v>834</v>
      </c>
      <c r="S184" s="31" t="s">
        <v>1647</v>
      </c>
      <c r="T184" s="14" t="s">
        <v>1648</v>
      </c>
    </row>
    <row r="185" spans="4:20">
      <c r="D185" s="13" t="s">
        <v>1726</v>
      </c>
      <c r="E185" s="16">
        <f t="shared" si="6"/>
        <v>184</v>
      </c>
      <c r="Q185" s="31" t="s">
        <v>835</v>
      </c>
      <c r="R185" s="14" t="s">
        <v>836</v>
      </c>
      <c r="S185" s="31" t="s">
        <v>1653</v>
      </c>
      <c r="T185" s="14" t="s">
        <v>1654</v>
      </c>
    </row>
    <row r="186" spans="4:20">
      <c r="D186" s="13" t="s">
        <v>1727</v>
      </c>
      <c r="E186" s="16">
        <f t="shared" si="6"/>
        <v>185</v>
      </c>
      <c r="Q186" s="31" t="s">
        <v>837</v>
      </c>
      <c r="R186" s="14" t="s">
        <v>838</v>
      </c>
      <c r="S186" s="31" t="s">
        <v>1645</v>
      </c>
      <c r="T186" s="14" t="s">
        <v>1646</v>
      </c>
    </row>
    <row r="187" spans="4:20">
      <c r="D187" s="13" t="s">
        <v>1728</v>
      </c>
      <c r="E187" s="16">
        <f t="shared" si="6"/>
        <v>186</v>
      </c>
      <c r="Q187" s="31" t="s">
        <v>839</v>
      </c>
      <c r="R187" s="14" t="s">
        <v>840</v>
      </c>
      <c r="S187" s="31" t="s">
        <v>1657</v>
      </c>
      <c r="T187" s="14" t="s">
        <v>1658</v>
      </c>
    </row>
    <row r="188" spans="4:20">
      <c r="D188" s="13" t="s">
        <v>1729</v>
      </c>
      <c r="E188" s="16">
        <f t="shared" si="6"/>
        <v>187</v>
      </c>
      <c r="Q188" s="31" t="s">
        <v>841</v>
      </c>
      <c r="R188" s="14" t="s">
        <v>842</v>
      </c>
      <c r="S188" s="31" t="s">
        <v>1665</v>
      </c>
      <c r="T188" s="14" t="s">
        <v>1666</v>
      </c>
    </row>
    <row r="189" spans="4:20">
      <c r="D189" s="13" t="s">
        <v>459</v>
      </c>
      <c r="E189" s="16">
        <f t="shared" si="6"/>
        <v>188</v>
      </c>
      <c r="Q189" s="31" t="s">
        <v>843</v>
      </c>
      <c r="R189" s="14" t="s">
        <v>844</v>
      </c>
      <c r="S189" s="31" t="s">
        <v>1663</v>
      </c>
      <c r="T189" s="14" t="s">
        <v>1664</v>
      </c>
    </row>
    <row r="190" spans="4:20">
      <c r="D190" s="13" t="s">
        <v>117</v>
      </c>
      <c r="E190" s="16">
        <f t="shared" si="6"/>
        <v>189</v>
      </c>
      <c r="Q190" s="31" t="s">
        <v>845</v>
      </c>
      <c r="R190" s="14" t="s">
        <v>846</v>
      </c>
      <c r="S190" s="31" t="s">
        <v>1667</v>
      </c>
      <c r="T190" s="14" t="s">
        <v>1668</v>
      </c>
    </row>
    <row r="191" spans="4:20">
      <c r="D191" s="13" t="s">
        <v>172</v>
      </c>
      <c r="E191" s="16">
        <f t="shared" si="6"/>
        <v>190</v>
      </c>
      <c r="Q191" s="31" t="s">
        <v>847</v>
      </c>
      <c r="R191" s="14" t="s">
        <v>848</v>
      </c>
      <c r="S191" s="31" t="s">
        <v>1669</v>
      </c>
      <c r="T191" s="14" t="s">
        <v>1670</v>
      </c>
    </row>
    <row r="192" spans="4:20">
      <c r="D192" s="13" t="s">
        <v>173</v>
      </c>
      <c r="E192" s="16">
        <f t="shared" si="6"/>
        <v>191</v>
      </c>
      <c r="Q192" s="31" t="s">
        <v>849</v>
      </c>
      <c r="R192" s="14" t="s">
        <v>850</v>
      </c>
      <c r="S192" s="31" t="s">
        <v>1677</v>
      </c>
      <c r="T192" s="14" t="s">
        <v>1678</v>
      </c>
    </row>
    <row r="193" spans="4:20">
      <c r="D193" s="13" t="s">
        <v>174</v>
      </c>
      <c r="E193" s="16">
        <f t="shared" si="6"/>
        <v>192</v>
      </c>
      <c r="Q193" s="31" t="s">
        <v>851</v>
      </c>
      <c r="R193" s="14" t="s">
        <v>852</v>
      </c>
      <c r="S193" s="31" t="s">
        <v>1673</v>
      </c>
      <c r="T193" s="14" t="s">
        <v>1674</v>
      </c>
    </row>
    <row r="194" spans="4:20">
      <c r="D194" s="13" t="s">
        <v>175</v>
      </c>
      <c r="E194" s="16">
        <f t="shared" si="6"/>
        <v>193</v>
      </c>
      <c r="Q194" s="31" t="s">
        <v>853</v>
      </c>
      <c r="R194" s="14" t="s">
        <v>854</v>
      </c>
      <c r="S194" s="31" t="s">
        <v>1442</v>
      </c>
      <c r="T194" s="14" t="s">
        <v>1443</v>
      </c>
    </row>
    <row r="195" spans="4:20">
      <c r="D195" s="13" t="s">
        <v>176</v>
      </c>
      <c r="E195" s="16">
        <f t="shared" ref="E195:E258" si="7">ROW(D195)-1</f>
        <v>194</v>
      </c>
      <c r="Q195" s="31" t="s">
        <v>855</v>
      </c>
      <c r="R195" s="14" t="s">
        <v>856</v>
      </c>
      <c r="S195" s="31" t="s">
        <v>1675</v>
      </c>
      <c r="T195" s="14" t="s">
        <v>1676</v>
      </c>
    </row>
    <row r="196" spans="4:20">
      <c r="D196" s="13" t="s">
        <v>177</v>
      </c>
      <c r="E196" s="16">
        <f t="shared" si="7"/>
        <v>195</v>
      </c>
      <c r="Q196" s="31" t="s">
        <v>857</v>
      </c>
      <c r="R196" s="14" t="s">
        <v>858</v>
      </c>
      <c r="S196" s="31" t="s">
        <v>1458</v>
      </c>
      <c r="T196" s="14" t="s">
        <v>1459</v>
      </c>
    </row>
    <row r="197" spans="4:20">
      <c r="D197" s="13" t="s">
        <v>178</v>
      </c>
      <c r="E197" s="16">
        <f t="shared" si="7"/>
        <v>196</v>
      </c>
      <c r="Q197" s="31" t="s">
        <v>859</v>
      </c>
      <c r="R197" s="14" t="s">
        <v>860</v>
      </c>
      <c r="S197" s="31" t="s">
        <v>1651</v>
      </c>
      <c r="T197" s="14" t="s">
        <v>1652</v>
      </c>
    </row>
    <row r="198" spans="4:20">
      <c r="D198" s="13" t="s">
        <v>76</v>
      </c>
      <c r="E198" s="16">
        <f t="shared" si="7"/>
        <v>197</v>
      </c>
      <c r="Q198" s="31" t="s">
        <v>861</v>
      </c>
      <c r="R198" s="14" t="s">
        <v>862</v>
      </c>
      <c r="S198" s="31" t="s">
        <v>1349</v>
      </c>
      <c r="T198" s="14" t="s">
        <v>1350</v>
      </c>
    </row>
    <row r="199" spans="4:20">
      <c r="D199" s="13" t="s">
        <v>179</v>
      </c>
      <c r="E199" s="16">
        <f t="shared" si="7"/>
        <v>198</v>
      </c>
      <c r="Q199" s="31" t="s">
        <v>863</v>
      </c>
      <c r="R199" s="14" t="s">
        <v>864</v>
      </c>
      <c r="S199" s="31" t="s">
        <v>1434</v>
      </c>
      <c r="T199" s="14" t="s">
        <v>1435</v>
      </c>
    </row>
    <row r="200" spans="4:20">
      <c r="D200" s="13" t="s">
        <v>180</v>
      </c>
      <c r="E200" s="16">
        <f t="shared" si="7"/>
        <v>199</v>
      </c>
      <c r="Q200" s="31" t="s">
        <v>865</v>
      </c>
      <c r="R200" s="14" t="s">
        <v>866</v>
      </c>
      <c r="S200" s="31" t="s">
        <v>1514</v>
      </c>
      <c r="T200" s="14" t="s">
        <v>1515</v>
      </c>
    </row>
    <row r="201" spans="4:20">
      <c r="D201" s="13" t="s">
        <v>1730</v>
      </c>
      <c r="E201" s="16">
        <f t="shared" si="7"/>
        <v>200</v>
      </c>
      <c r="Q201" s="31" t="s">
        <v>867</v>
      </c>
      <c r="R201" s="14" t="s">
        <v>868</v>
      </c>
      <c r="S201" s="31" t="s">
        <v>1549</v>
      </c>
      <c r="T201" s="14" t="s">
        <v>1550</v>
      </c>
    </row>
    <row r="202" spans="4:20">
      <c r="D202" s="13" t="s">
        <v>460</v>
      </c>
      <c r="E202" s="16">
        <f t="shared" si="7"/>
        <v>201</v>
      </c>
      <c r="Q202" s="31" t="s">
        <v>869</v>
      </c>
      <c r="R202" s="14" t="s">
        <v>870</v>
      </c>
      <c r="S202" s="31" t="s">
        <v>1671</v>
      </c>
      <c r="T202" s="14" t="s">
        <v>1672</v>
      </c>
    </row>
    <row r="203" spans="4:20">
      <c r="D203" s="13" t="s">
        <v>181</v>
      </c>
      <c r="E203" s="16">
        <f t="shared" si="7"/>
        <v>202</v>
      </c>
      <c r="Q203" s="31" t="s">
        <v>871</v>
      </c>
      <c r="R203" s="14" t="s">
        <v>872</v>
      </c>
      <c r="S203" s="31" t="s">
        <v>1633</v>
      </c>
      <c r="T203" s="14" t="s">
        <v>1634</v>
      </c>
    </row>
    <row r="204" spans="4:20">
      <c r="D204" s="13" t="s">
        <v>182</v>
      </c>
      <c r="E204" s="16">
        <f t="shared" si="7"/>
        <v>203</v>
      </c>
      <c r="Q204" s="31" t="s">
        <v>873</v>
      </c>
      <c r="R204" s="14" t="s">
        <v>874</v>
      </c>
      <c r="S204" s="31" t="s">
        <v>1679</v>
      </c>
      <c r="T204" s="14" t="s">
        <v>1680</v>
      </c>
    </row>
    <row r="205" spans="4:20">
      <c r="D205" s="13" t="s">
        <v>183</v>
      </c>
      <c r="E205" s="16">
        <f t="shared" si="7"/>
        <v>204</v>
      </c>
      <c r="Q205" s="31" t="s">
        <v>875</v>
      </c>
      <c r="R205" s="14" t="s">
        <v>876</v>
      </c>
      <c r="S205" s="31" t="s">
        <v>1351</v>
      </c>
      <c r="T205" s="14" t="s">
        <v>1352</v>
      </c>
    </row>
    <row r="206" spans="4:20">
      <c r="D206" s="13" t="s">
        <v>184</v>
      </c>
      <c r="E206" s="16">
        <f t="shared" si="7"/>
        <v>205</v>
      </c>
      <c r="Q206" s="31" t="s">
        <v>877</v>
      </c>
      <c r="R206" s="14" t="s">
        <v>878</v>
      </c>
      <c r="S206" s="31" t="s">
        <v>1562</v>
      </c>
      <c r="T206" s="14" t="s">
        <v>1563</v>
      </c>
    </row>
    <row r="207" spans="4:20">
      <c r="D207" s="13" t="s">
        <v>185</v>
      </c>
      <c r="E207" s="16">
        <f t="shared" si="7"/>
        <v>206</v>
      </c>
      <c r="Q207" s="31" t="s">
        <v>879</v>
      </c>
      <c r="R207" s="14" t="s">
        <v>880</v>
      </c>
      <c r="S207" s="31" t="s">
        <v>1643</v>
      </c>
      <c r="T207" s="14" t="s">
        <v>1644</v>
      </c>
    </row>
    <row r="208" spans="4:20">
      <c r="D208" s="13" t="s">
        <v>186</v>
      </c>
      <c r="E208" s="16">
        <f t="shared" si="7"/>
        <v>207</v>
      </c>
      <c r="Q208" s="31" t="s">
        <v>881</v>
      </c>
      <c r="R208" s="14" t="s">
        <v>882</v>
      </c>
      <c r="S208" s="31" t="s">
        <v>1685</v>
      </c>
      <c r="T208" s="14" t="s">
        <v>1686</v>
      </c>
    </row>
    <row r="209" spans="4:20">
      <c r="D209" s="13" t="s">
        <v>85</v>
      </c>
      <c r="E209" s="16">
        <f t="shared" si="7"/>
        <v>208</v>
      </c>
      <c r="Q209" s="31" t="s">
        <v>883</v>
      </c>
      <c r="R209" s="14" t="s">
        <v>884</v>
      </c>
      <c r="S209" s="31" t="s">
        <v>1365</v>
      </c>
      <c r="T209" s="14" t="s">
        <v>1366</v>
      </c>
    </row>
    <row r="210" spans="4:20">
      <c r="D210" s="13" t="s">
        <v>188</v>
      </c>
      <c r="E210" s="16">
        <f t="shared" si="7"/>
        <v>209</v>
      </c>
      <c r="Q210" s="31" t="s">
        <v>885</v>
      </c>
      <c r="R210" s="14" t="s">
        <v>886</v>
      </c>
      <c r="S210" s="31" t="s">
        <v>1687</v>
      </c>
      <c r="T210" s="14" t="s">
        <v>1688</v>
      </c>
    </row>
    <row r="211" spans="4:20">
      <c r="D211" s="13" t="s">
        <v>189</v>
      </c>
      <c r="E211" s="16">
        <f t="shared" si="7"/>
        <v>210</v>
      </c>
      <c r="Q211" s="31" t="s">
        <v>887</v>
      </c>
      <c r="R211" s="14" t="s">
        <v>888</v>
      </c>
      <c r="S211" s="31" t="s">
        <v>1274</v>
      </c>
      <c r="T211" s="14" t="s">
        <v>1275</v>
      </c>
    </row>
    <row r="212" spans="4:20">
      <c r="D212" s="13" t="s">
        <v>190</v>
      </c>
      <c r="E212" s="16">
        <f t="shared" si="7"/>
        <v>211</v>
      </c>
      <c r="Q212" s="31" t="s">
        <v>889</v>
      </c>
      <c r="R212" s="14" t="s">
        <v>890</v>
      </c>
    </row>
    <row r="213" spans="4:20">
      <c r="D213" s="13" t="s">
        <v>191</v>
      </c>
      <c r="E213" s="16">
        <f t="shared" si="7"/>
        <v>212</v>
      </c>
      <c r="Q213" s="31" t="s">
        <v>891</v>
      </c>
      <c r="R213" s="14" t="s">
        <v>892</v>
      </c>
    </row>
    <row r="214" spans="4:20">
      <c r="D214" s="13" t="s">
        <v>192</v>
      </c>
      <c r="E214" s="16">
        <f t="shared" si="7"/>
        <v>213</v>
      </c>
      <c r="Q214" s="31" t="s">
        <v>893</v>
      </c>
      <c r="R214" s="14" t="s">
        <v>894</v>
      </c>
    </row>
    <row r="215" spans="4:20">
      <c r="D215" s="13" t="s">
        <v>193</v>
      </c>
      <c r="E215" s="16">
        <f t="shared" si="7"/>
        <v>214</v>
      </c>
      <c r="Q215" s="31" t="s">
        <v>895</v>
      </c>
      <c r="R215" s="14" t="s">
        <v>896</v>
      </c>
    </row>
    <row r="216" spans="4:20">
      <c r="D216" s="13" t="s">
        <v>194</v>
      </c>
      <c r="E216" s="16">
        <f t="shared" si="7"/>
        <v>215</v>
      </c>
      <c r="Q216" s="31" t="s">
        <v>897</v>
      </c>
      <c r="R216" s="14" t="s">
        <v>898</v>
      </c>
    </row>
    <row r="217" spans="4:20">
      <c r="D217" s="13" t="s">
        <v>195</v>
      </c>
      <c r="E217" s="16">
        <f t="shared" si="7"/>
        <v>216</v>
      </c>
      <c r="Q217" s="31" t="s">
        <v>899</v>
      </c>
      <c r="R217" s="14" t="s">
        <v>900</v>
      </c>
    </row>
    <row r="218" spans="4:20">
      <c r="D218" s="13" t="s">
        <v>196</v>
      </c>
      <c r="E218" s="16">
        <f t="shared" si="7"/>
        <v>217</v>
      </c>
      <c r="Q218" s="31" t="s">
        <v>901</v>
      </c>
      <c r="R218" s="14" t="s">
        <v>902</v>
      </c>
    </row>
    <row r="219" spans="4:20">
      <c r="D219" s="13" t="s">
        <v>197</v>
      </c>
      <c r="E219" s="16">
        <f t="shared" si="7"/>
        <v>218</v>
      </c>
      <c r="Q219" s="31" t="s">
        <v>903</v>
      </c>
      <c r="R219" s="14" t="s">
        <v>904</v>
      </c>
    </row>
    <row r="220" spans="4:20">
      <c r="D220" s="13" t="s">
        <v>198</v>
      </c>
      <c r="E220" s="16">
        <f t="shared" si="7"/>
        <v>219</v>
      </c>
      <c r="Q220" s="31" t="s">
        <v>905</v>
      </c>
      <c r="R220" s="14" t="s">
        <v>906</v>
      </c>
    </row>
    <row r="221" spans="4:20">
      <c r="D221" s="13" t="s">
        <v>199</v>
      </c>
      <c r="E221" s="16">
        <f t="shared" si="7"/>
        <v>220</v>
      </c>
      <c r="Q221" s="31" t="s">
        <v>907</v>
      </c>
      <c r="R221" s="14" t="s">
        <v>908</v>
      </c>
    </row>
    <row r="222" spans="4:20">
      <c r="D222" s="13" t="s">
        <v>200</v>
      </c>
      <c r="E222" s="16">
        <f t="shared" si="7"/>
        <v>221</v>
      </c>
      <c r="Q222" s="31" t="s">
        <v>909</v>
      </c>
      <c r="R222" s="14" t="s">
        <v>910</v>
      </c>
    </row>
    <row r="223" spans="4:20">
      <c r="D223" s="13" t="s">
        <v>187</v>
      </c>
      <c r="E223" s="16">
        <f t="shared" si="7"/>
        <v>222</v>
      </c>
      <c r="Q223" s="31" t="s">
        <v>911</v>
      </c>
      <c r="R223" s="14" t="s">
        <v>912</v>
      </c>
    </row>
    <row r="224" spans="4:20">
      <c r="D224" s="13" t="s">
        <v>1731</v>
      </c>
      <c r="E224" s="16">
        <f t="shared" si="7"/>
        <v>223</v>
      </c>
      <c r="Q224" s="31" t="s">
        <v>913</v>
      </c>
      <c r="R224" s="14" t="s">
        <v>914</v>
      </c>
    </row>
    <row r="225" spans="4:18">
      <c r="D225" s="13" t="s">
        <v>1732</v>
      </c>
      <c r="E225" s="16">
        <f t="shared" si="7"/>
        <v>224</v>
      </c>
      <c r="Q225" s="31" t="s">
        <v>915</v>
      </c>
      <c r="R225" s="14" t="s">
        <v>916</v>
      </c>
    </row>
    <row r="226" spans="4:18">
      <c r="D226" s="13" t="s">
        <v>1733</v>
      </c>
      <c r="E226" s="16">
        <f t="shared" si="7"/>
        <v>225</v>
      </c>
      <c r="Q226" s="31" t="s">
        <v>917</v>
      </c>
      <c r="R226" s="14" t="s">
        <v>918</v>
      </c>
    </row>
    <row r="227" spans="4:18">
      <c r="D227" s="13" t="s">
        <v>1734</v>
      </c>
      <c r="E227" s="16">
        <f t="shared" si="7"/>
        <v>226</v>
      </c>
      <c r="Q227" s="31" t="s">
        <v>919</v>
      </c>
      <c r="R227" s="14" t="s">
        <v>920</v>
      </c>
    </row>
    <row r="228" spans="4:18">
      <c r="D228" s="13" t="s">
        <v>461</v>
      </c>
      <c r="E228" s="16">
        <f t="shared" si="7"/>
        <v>227</v>
      </c>
      <c r="Q228" s="31" t="s">
        <v>921</v>
      </c>
      <c r="R228" s="14" t="s">
        <v>922</v>
      </c>
    </row>
    <row r="229" spans="4:18">
      <c r="D229" s="13" t="s">
        <v>201</v>
      </c>
      <c r="E229" s="16">
        <f t="shared" si="7"/>
        <v>228</v>
      </c>
      <c r="Q229" s="31" t="s">
        <v>923</v>
      </c>
      <c r="R229" s="14" t="s">
        <v>924</v>
      </c>
    </row>
    <row r="230" spans="4:18">
      <c r="D230" s="13" t="s">
        <v>202</v>
      </c>
      <c r="E230" s="16">
        <f t="shared" si="7"/>
        <v>229</v>
      </c>
      <c r="Q230" s="31" t="s">
        <v>925</v>
      </c>
      <c r="R230" s="14" t="s">
        <v>926</v>
      </c>
    </row>
    <row r="231" spans="4:18">
      <c r="D231" s="13" t="s">
        <v>203</v>
      </c>
      <c r="E231" s="16">
        <f t="shared" si="7"/>
        <v>230</v>
      </c>
      <c r="Q231" s="31" t="s">
        <v>927</v>
      </c>
      <c r="R231" s="14" t="s">
        <v>928</v>
      </c>
    </row>
    <row r="232" spans="4:18">
      <c r="D232" s="13" t="s">
        <v>204</v>
      </c>
      <c r="E232" s="16">
        <f t="shared" si="7"/>
        <v>231</v>
      </c>
      <c r="Q232" s="31" t="s">
        <v>929</v>
      </c>
      <c r="R232" s="14" t="s">
        <v>930</v>
      </c>
    </row>
    <row r="233" spans="4:18">
      <c r="D233" s="13" t="s">
        <v>205</v>
      </c>
      <c r="E233" s="16">
        <f t="shared" si="7"/>
        <v>232</v>
      </c>
      <c r="Q233" s="31" t="s">
        <v>931</v>
      </c>
      <c r="R233" s="14" t="s">
        <v>932</v>
      </c>
    </row>
    <row r="234" spans="4:18">
      <c r="D234" s="13" t="s">
        <v>206</v>
      </c>
      <c r="E234" s="16">
        <f t="shared" si="7"/>
        <v>233</v>
      </c>
      <c r="Q234" s="31" t="s">
        <v>933</v>
      </c>
      <c r="R234" s="14" t="s">
        <v>934</v>
      </c>
    </row>
    <row r="235" spans="4:18">
      <c r="D235" s="13" t="s">
        <v>207</v>
      </c>
      <c r="E235" s="16">
        <f t="shared" si="7"/>
        <v>234</v>
      </c>
      <c r="Q235" s="31" t="s">
        <v>935</v>
      </c>
      <c r="R235" s="14" t="s">
        <v>936</v>
      </c>
    </row>
    <row r="236" spans="4:18">
      <c r="D236" s="13" t="s">
        <v>208</v>
      </c>
      <c r="E236" s="16">
        <f t="shared" si="7"/>
        <v>235</v>
      </c>
      <c r="Q236" s="31" t="s">
        <v>937</v>
      </c>
      <c r="R236" s="14" t="s">
        <v>938</v>
      </c>
    </row>
    <row r="237" spans="4:18">
      <c r="D237" s="13" t="s">
        <v>209</v>
      </c>
      <c r="E237" s="16">
        <f t="shared" si="7"/>
        <v>236</v>
      </c>
      <c r="Q237" s="31" t="s">
        <v>939</v>
      </c>
      <c r="R237" s="14" t="s">
        <v>940</v>
      </c>
    </row>
    <row r="238" spans="4:18">
      <c r="D238" s="13" t="s">
        <v>210</v>
      </c>
      <c r="E238" s="16">
        <f t="shared" si="7"/>
        <v>237</v>
      </c>
      <c r="Q238" s="31" t="s">
        <v>941</v>
      </c>
      <c r="R238" s="14" t="s">
        <v>942</v>
      </c>
    </row>
    <row r="239" spans="4:18">
      <c r="D239" s="13" t="s">
        <v>211</v>
      </c>
      <c r="E239" s="16">
        <f t="shared" si="7"/>
        <v>238</v>
      </c>
      <c r="Q239" s="31" t="s">
        <v>943</v>
      </c>
      <c r="R239" s="14" t="s">
        <v>944</v>
      </c>
    </row>
    <row r="240" spans="4:18">
      <c r="D240" s="13" t="s">
        <v>212</v>
      </c>
      <c r="E240" s="16">
        <f t="shared" si="7"/>
        <v>239</v>
      </c>
      <c r="Q240" s="31" t="s">
        <v>945</v>
      </c>
      <c r="R240" s="14" t="s">
        <v>946</v>
      </c>
    </row>
    <row r="241" spans="4:18">
      <c r="D241" s="13" t="s">
        <v>213</v>
      </c>
      <c r="E241" s="16">
        <f t="shared" si="7"/>
        <v>240</v>
      </c>
      <c r="Q241" s="31" t="s">
        <v>947</v>
      </c>
      <c r="R241" s="14" t="s">
        <v>948</v>
      </c>
    </row>
    <row r="242" spans="4:18">
      <c r="D242" s="13" t="s">
        <v>214</v>
      </c>
      <c r="E242" s="16">
        <f t="shared" si="7"/>
        <v>241</v>
      </c>
      <c r="Q242" s="31" t="s">
        <v>949</v>
      </c>
      <c r="R242" s="14" t="s">
        <v>950</v>
      </c>
    </row>
    <row r="243" spans="4:18">
      <c r="D243" s="13" t="s">
        <v>1735</v>
      </c>
      <c r="E243" s="16">
        <f t="shared" si="7"/>
        <v>242</v>
      </c>
      <c r="Q243" s="31" t="s">
        <v>951</v>
      </c>
      <c r="R243" s="14" t="s">
        <v>952</v>
      </c>
    </row>
    <row r="244" spans="4:18">
      <c r="D244" s="13" t="s">
        <v>1736</v>
      </c>
      <c r="E244" s="16">
        <f t="shared" si="7"/>
        <v>243</v>
      </c>
      <c r="Q244" s="31" t="s">
        <v>953</v>
      </c>
      <c r="R244" s="14" t="s">
        <v>954</v>
      </c>
    </row>
    <row r="245" spans="4:18">
      <c r="D245" s="13" t="s">
        <v>1737</v>
      </c>
      <c r="E245" s="16">
        <f t="shared" si="7"/>
        <v>244</v>
      </c>
      <c r="Q245" s="31" t="s">
        <v>955</v>
      </c>
      <c r="R245" s="14" t="s">
        <v>956</v>
      </c>
    </row>
    <row r="246" spans="4:18">
      <c r="D246" s="13" t="s">
        <v>462</v>
      </c>
      <c r="E246" s="16">
        <f t="shared" si="7"/>
        <v>245</v>
      </c>
      <c r="Q246" s="31" t="s">
        <v>957</v>
      </c>
      <c r="R246" s="14" t="s">
        <v>958</v>
      </c>
    </row>
    <row r="247" spans="4:18">
      <c r="D247" s="13" t="s">
        <v>215</v>
      </c>
      <c r="E247" s="16">
        <f t="shared" si="7"/>
        <v>246</v>
      </c>
      <c r="Q247" s="31" t="s">
        <v>959</v>
      </c>
      <c r="R247" s="14" t="s">
        <v>960</v>
      </c>
    </row>
    <row r="248" spans="4:18">
      <c r="D248" s="13" t="s">
        <v>216</v>
      </c>
      <c r="E248" s="16">
        <f t="shared" si="7"/>
        <v>247</v>
      </c>
      <c r="Q248" s="31" t="s">
        <v>961</v>
      </c>
      <c r="R248" s="14" t="s">
        <v>962</v>
      </c>
    </row>
    <row r="249" spans="4:18">
      <c r="D249" s="13" t="s">
        <v>217</v>
      </c>
      <c r="E249" s="16">
        <f t="shared" si="7"/>
        <v>248</v>
      </c>
      <c r="Q249" s="31" t="s">
        <v>963</v>
      </c>
      <c r="R249" s="14" t="s">
        <v>964</v>
      </c>
    </row>
    <row r="250" spans="4:18">
      <c r="D250" s="13" t="s">
        <v>218</v>
      </c>
      <c r="E250" s="16">
        <f t="shared" si="7"/>
        <v>249</v>
      </c>
      <c r="Q250" s="31" t="s">
        <v>965</v>
      </c>
      <c r="R250" s="14" t="s">
        <v>966</v>
      </c>
    </row>
    <row r="251" spans="4:18">
      <c r="D251" s="13" t="s">
        <v>219</v>
      </c>
      <c r="E251" s="16">
        <f t="shared" si="7"/>
        <v>250</v>
      </c>
      <c r="Q251" s="31" t="s">
        <v>967</v>
      </c>
      <c r="R251" s="14" t="s">
        <v>968</v>
      </c>
    </row>
    <row r="252" spans="4:18">
      <c r="D252" s="13" t="s">
        <v>220</v>
      </c>
      <c r="E252" s="16">
        <f t="shared" si="7"/>
        <v>251</v>
      </c>
      <c r="Q252" s="31" t="s">
        <v>969</v>
      </c>
      <c r="R252" s="14" t="s">
        <v>970</v>
      </c>
    </row>
    <row r="253" spans="4:18">
      <c r="D253" s="13" t="s">
        <v>221</v>
      </c>
      <c r="E253" s="16">
        <f t="shared" si="7"/>
        <v>252</v>
      </c>
      <c r="Q253" s="31" t="s">
        <v>971</v>
      </c>
      <c r="R253" s="14" t="s">
        <v>972</v>
      </c>
    </row>
    <row r="254" spans="4:18">
      <c r="D254" s="13" t="s">
        <v>222</v>
      </c>
      <c r="E254" s="16">
        <f t="shared" si="7"/>
        <v>253</v>
      </c>
      <c r="Q254" s="31" t="s">
        <v>973</v>
      </c>
      <c r="R254" s="14" t="s">
        <v>974</v>
      </c>
    </row>
    <row r="255" spans="4:18">
      <c r="D255" s="13" t="s">
        <v>223</v>
      </c>
      <c r="E255" s="16">
        <f t="shared" si="7"/>
        <v>254</v>
      </c>
      <c r="Q255" s="31" t="s">
        <v>975</v>
      </c>
      <c r="R255" s="14" t="s">
        <v>976</v>
      </c>
    </row>
    <row r="256" spans="4:18">
      <c r="D256" s="13" t="s">
        <v>148</v>
      </c>
      <c r="E256" s="16">
        <f t="shared" si="7"/>
        <v>255</v>
      </c>
      <c r="Q256" s="31" t="s">
        <v>977</v>
      </c>
      <c r="R256" s="14" t="s">
        <v>978</v>
      </c>
    </row>
    <row r="257" spans="4:18">
      <c r="D257" s="13" t="s">
        <v>224</v>
      </c>
      <c r="E257" s="16">
        <f t="shared" si="7"/>
        <v>256</v>
      </c>
      <c r="Q257" s="31" t="s">
        <v>979</v>
      </c>
      <c r="R257" s="14" t="s">
        <v>980</v>
      </c>
    </row>
    <row r="258" spans="4:18">
      <c r="D258" s="13" t="s">
        <v>225</v>
      </c>
      <c r="E258" s="16">
        <f t="shared" si="7"/>
        <v>257</v>
      </c>
      <c r="Q258" s="31" t="s">
        <v>981</v>
      </c>
      <c r="R258" s="14" t="s">
        <v>982</v>
      </c>
    </row>
    <row r="259" spans="4:18">
      <c r="D259" s="13" t="s">
        <v>226</v>
      </c>
      <c r="E259" s="16">
        <f t="shared" ref="E259:E322" si="8">ROW(D259)-1</f>
        <v>258</v>
      </c>
      <c r="Q259" s="31" t="s">
        <v>983</v>
      </c>
      <c r="R259" s="14" t="s">
        <v>984</v>
      </c>
    </row>
    <row r="260" spans="4:18">
      <c r="D260" s="13" t="s">
        <v>228</v>
      </c>
      <c r="E260" s="16">
        <f t="shared" si="8"/>
        <v>259</v>
      </c>
      <c r="Q260" s="31" t="s">
        <v>985</v>
      </c>
      <c r="R260" s="14" t="s">
        <v>986</v>
      </c>
    </row>
    <row r="261" spans="4:18">
      <c r="D261" s="13" t="s">
        <v>229</v>
      </c>
      <c r="E261" s="16">
        <f t="shared" si="8"/>
        <v>260</v>
      </c>
      <c r="Q261" s="31" t="s">
        <v>987</v>
      </c>
      <c r="R261" s="14" t="s">
        <v>988</v>
      </c>
    </row>
    <row r="262" spans="4:18">
      <c r="D262" s="13" t="s">
        <v>227</v>
      </c>
      <c r="E262" s="16">
        <f t="shared" si="8"/>
        <v>261</v>
      </c>
      <c r="Q262" s="31" t="s">
        <v>989</v>
      </c>
      <c r="R262" s="14" t="s">
        <v>990</v>
      </c>
    </row>
    <row r="263" spans="4:18">
      <c r="D263" s="13" t="s">
        <v>1738</v>
      </c>
      <c r="E263" s="16">
        <f t="shared" si="8"/>
        <v>262</v>
      </c>
      <c r="Q263" s="31" t="s">
        <v>991</v>
      </c>
      <c r="R263" s="14" t="s">
        <v>992</v>
      </c>
    </row>
    <row r="264" spans="4:18">
      <c r="D264" s="13" t="s">
        <v>1739</v>
      </c>
      <c r="E264" s="16">
        <f t="shared" si="8"/>
        <v>263</v>
      </c>
      <c r="Q264" s="31" t="s">
        <v>993</v>
      </c>
      <c r="R264" s="14" t="s">
        <v>994</v>
      </c>
    </row>
    <row r="265" spans="4:18">
      <c r="D265" s="13" t="s">
        <v>1740</v>
      </c>
      <c r="E265" s="16">
        <f t="shared" si="8"/>
        <v>264</v>
      </c>
      <c r="Q265" s="31" t="s">
        <v>995</v>
      </c>
      <c r="R265" s="14" t="s">
        <v>996</v>
      </c>
    </row>
    <row r="266" spans="4:18">
      <c r="D266" s="13" t="s">
        <v>1741</v>
      </c>
      <c r="E266" s="16">
        <f t="shared" si="8"/>
        <v>265</v>
      </c>
      <c r="Q266" s="31" t="s">
        <v>997</v>
      </c>
      <c r="R266" s="14" t="s">
        <v>998</v>
      </c>
    </row>
    <row r="267" spans="4:18">
      <c r="D267" s="13" t="s">
        <v>463</v>
      </c>
      <c r="E267" s="16">
        <f t="shared" si="8"/>
        <v>266</v>
      </c>
      <c r="Q267" s="31" t="s">
        <v>999</v>
      </c>
      <c r="R267" s="14" t="s">
        <v>1000</v>
      </c>
    </row>
    <row r="268" spans="4:18">
      <c r="D268" s="13" t="s">
        <v>230</v>
      </c>
      <c r="E268" s="16">
        <f t="shared" si="8"/>
        <v>267</v>
      </c>
      <c r="Q268" s="31" t="s">
        <v>1001</v>
      </c>
      <c r="R268" s="14" t="s">
        <v>1002</v>
      </c>
    </row>
    <row r="269" spans="4:18">
      <c r="D269" s="13" t="s">
        <v>203</v>
      </c>
      <c r="E269" s="16">
        <f t="shared" si="8"/>
        <v>268</v>
      </c>
      <c r="Q269" s="31" t="s">
        <v>1003</v>
      </c>
      <c r="R269" s="14" t="s">
        <v>1004</v>
      </c>
    </row>
    <row r="270" spans="4:18">
      <c r="D270" s="13" t="s">
        <v>232</v>
      </c>
      <c r="E270" s="16">
        <f t="shared" si="8"/>
        <v>269</v>
      </c>
      <c r="Q270" s="31" t="s">
        <v>1005</v>
      </c>
      <c r="R270" s="14" t="s">
        <v>1006</v>
      </c>
    </row>
    <row r="271" spans="4:18">
      <c r="D271" s="13" t="s">
        <v>233</v>
      </c>
      <c r="E271" s="16">
        <f t="shared" si="8"/>
        <v>270</v>
      </c>
      <c r="Q271" s="31" t="s">
        <v>1007</v>
      </c>
      <c r="R271" s="14" t="s">
        <v>1008</v>
      </c>
    </row>
    <row r="272" spans="4:18">
      <c r="D272" s="13" t="s">
        <v>234</v>
      </c>
      <c r="E272" s="16">
        <f t="shared" si="8"/>
        <v>271</v>
      </c>
      <c r="Q272" s="31" t="s">
        <v>1009</v>
      </c>
      <c r="R272" s="14" t="s">
        <v>1010</v>
      </c>
    </row>
    <row r="273" spans="4:18">
      <c r="D273" s="13" t="s">
        <v>235</v>
      </c>
      <c r="E273" s="16">
        <f t="shared" si="8"/>
        <v>272</v>
      </c>
      <c r="Q273" s="31" t="s">
        <v>1011</v>
      </c>
      <c r="R273" s="14" t="s">
        <v>1012</v>
      </c>
    </row>
    <row r="274" spans="4:18">
      <c r="D274" s="13" t="s">
        <v>236</v>
      </c>
      <c r="E274" s="16">
        <f t="shared" si="8"/>
        <v>273</v>
      </c>
      <c r="Q274" s="31" t="s">
        <v>1013</v>
      </c>
      <c r="R274" s="14" t="s">
        <v>1014</v>
      </c>
    </row>
    <row r="275" spans="4:18">
      <c r="D275" s="13" t="s">
        <v>237</v>
      </c>
      <c r="E275" s="16">
        <f t="shared" si="8"/>
        <v>274</v>
      </c>
      <c r="Q275" s="31" t="s">
        <v>1015</v>
      </c>
      <c r="R275" s="14" t="s">
        <v>1016</v>
      </c>
    </row>
    <row r="276" spans="4:18">
      <c r="D276" s="13" t="s">
        <v>238</v>
      </c>
      <c r="E276" s="16">
        <f t="shared" si="8"/>
        <v>275</v>
      </c>
      <c r="Q276" s="31" t="s">
        <v>1017</v>
      </c>
      <c r="R276" s="14" t="s">
        <v>1018</v>
      </c>
    </row>
    <row r="277" spans="4:18">
      <c r="D277" s="13" t="s">
        <v>239</v>
      </c>
      <c r="E277" s="16">
        <f t="shared" si="8"/>
        <v>276</v>
      </c>
      <c r="Q277" s="31" t="s">
        <v>1019</v>
      </c>
      <c r="R277" s="14" t="s">
        <v>1020</v>
      </c>
    </row>
    <row r="278" spans="4:18">
      <c r="D278" s="13" t="s">
        <v>240</v>
      </c>
      <c r="E278" s="16">
        <f t="shared" si="8"/>
        <v>277</v>
      </c>
      <c r="Q278" s="31" t="s">
        <v>1021</v>
      </c>
      <c r="R278" s="14" t="s">
        <v>1022</v>
      </c>
    </row>
    <row r="279" spans="4:18">
      <c r="D279" s="13" t="s">
        <v>241</v>
      </c>
      <c r="E279" s="16">
        <f t="shared" si="8"/>
        <v>278</v>
      </c>
      <c r="Q279" s="31" t="s">
        <v>1023</v>
      </c>
      <c r="R279" s="14" t="s">
        <v>1024</v>
      </c>
    </row>
    <row r="280" spans="4:18">
      <c r="D280" s="13" t="s">
        <v>242</v>
      </c>
      <c r="E280" s="16">
        <f t="shared" si="8"/>
        <v>279</v>
      </c>
      <c r="Q280" s="31" t="s">
        <v>1025</v>
      </c>
      <c r="R280" s="14" t="s">
        <v>1026</v>
      </c>
    </row>
    <row r="281" spans="4:18">
      <c r="D281" s="13" t="s">
        <v>231</v>
      </c>
      <c r="E281" s="16">
        <f t="shared" si="8"/>
        <v>280</v>
      </c>
      <c r="Q281" s="31" t="s">
        <v>1027</v>
      </c>
      <c r="R281" s="14" t="s">
        <v>1028</v>
      </c>
    </row>
    <row r="282" spans="4:18">
      <c r="D282" s="13" t="s">
        <v>243</v>
      </c>
      <c r="E282" s="16">
        <f t="shared" si="8"/>
        <v>281</v>
      </c>
      <c r="Q282" s="31" t="s">
        <v>1029</v>
      </c>
      <c r="R282" s="14" t="s">
        <v>1030</v>
      </c>
    </row>
    <row r="283" spans="4:18">
      <c r="D283" s="13" t="s">
        <v>244</v>
      </c>
      <c r="E283" s="16">
        <f t="shared" si="8"/>
        <v>282</v>
      </c>
      <c r="Q283" s="31" t="s">
        <v>1031</v>
      </c>
      <c r="R283" s="14" t="s">
        <v>1032</v>
      </c>
    </row>
    <row r="284" spans="4:18">
      <c r="D284" s="13" t="s">
        <v>245</v>
      </c>
      <c r="E284" s="16">
        <f t="shared" si="8"/>
        <v>283</v>
      </c>
      <c r="Q284" s="31" t="s">
        <v>1033</v>
      </c>
      <c r="R284" s="14" t="s">
        <v>1034</v>
      </c>
    </row>
    <row r="285" spans="4:18">
      <c r="D285" s="13" t="s">
        <v>1742</v>
      </c>
      <c r="E285" s="16">
        <f t="shared" si="8"/>
        <v>284</v>
      </c>
      <c r="Q285" s="31" t="s">
        <v>1035</v>
      </c>
      <c r="R285" s="14" t="s">
        <v>1036</v>
      </c>
    </row>
    <row r="286" spans="4:18">
      <c r="D286" s="13" t="s">
        <v>1743</v>
      </c>
      <c r="E286" s="16">
        <f t="shared" si="8"/>
        <v>285</v>
      </c>
      <c r="Q286" s="31" t="s">
        <v>1037</v>
      </c>
      <c r="R286" s="14" t="s">
        <v>1038</v>
      </c>
    </row>
    <row r="287" spans="4:18">
      <c r="D287" s="13" t="s">
        <v>1744</v>
      </c>
      <c r="E287" s="16">
        <f t="shared" si="8"/>
        <v>286</v>
      </c>
      <c r="Q287" s="31" t="s">
        <v>1039</v>
      </c>
      <c r="R287" s="14" t="s">
        <v>1040</v>
      </c>
    </row>
    <row r="288" spans="4:18">
      <c r="D288" s="13" t="s">
        <v>1745</v>
      </c>
      <c r="E288" s="16">
        <f t="shared" si="8"/>
        <v>287</v>
      </c>
      <c r="Q288" s="31" t="s">
        <v>1041</v>
      </c>
      <c r="R288" s="14" t="s">
        <v>1042</v>
      </c>
    </row>
    <row r="289" spans="4:18">
      <c r="D289" s="13" t="s">
        <v>1746</v>
      </c>
      <c r="E289" s="16">
        <f t="shared" si="8"/>
        <v>288</v>
      </c>
      <c r="Q289" s="31" t="s">
        <v>1043</v>
      </c>
      <c r="R289" s="14" t="s">
        <v>1044</v>
      </c>
    </row>
    <row r="290" spans="4:18">
      <c r="D290" s="13" t="s">
        <v>1747</v>
      </c>
      <c r="E290" s="16">
        <f t="shared" si="8"/>
        <v>289</v>
      </c>
      <c r="Q290" s="31" t="s">
        <v>1045</v>
      </c>
      <c r="R290" s="14" t="s">
        <v>1046</v>
      </c>
    </row>
    <row r="291" spans="4:18">
      <c r="D291" s="13" t="s">
        <v>1748</v>
      </c>
      <c r="E291" s="16">
        <f t="shared" si="8"/>
        <v>290</v>
      </c>
      <c r="Q291" s="31" t="s">
        <v>1047</v>
      </c>
      <c r="R291" s="14" t="s">
        <v>1048</v>
      </c>
    </row>
    <row r="292" spans="4:18">
      <c r="D292" s="13" t="s">
        <v>1749</v>
      </c>
      <c r="E292" s="16">
        <f t="shared" si="8"/>
        <v>291</v>
      </c>
      <c r="Q292" s="31" t="s">
        <v>1049</v>
      </c>
      <c r="R292" s="14" t="s">
        <v>1050</v>
      </c>
    </row>
    <row r="293" spans="4:18">
      <c r="D293" s="13" t="s">
        <v>1750</v>
      </c>
      <c r="E293" s="16">
        <f t="shared" si="8"/>
        <v>292</v>
      </c>
      <c r="Q293" s="31" t="s">
        <v>1051</v>
      </c>
      <c r="R293" s="14" t="s">
        <v>1052</v>
      </c>
    </row>
    <row r="294" spans="4:18">
      <c r="D294" s="13" t="s">
        <v>1751</v>
      </c>
      <c r="E294" s="16">
        <f t="shared" si="8"/>
        <v>293</v>
      </c>
      <c r="Q294" s="31" t="s">
        <v>1053</v>
      </c>
      <c r="R294" s="14" t="s">
        <v>1054</v>
      </c>
    </row>
    <row r="295" spans="4:18">
      <c r="D295" s="13" t="s">
        <v>1752</v>
      </c>
      <c r="E295" s="16">
        <f t="shared" si="8"/>
        <v>294</v>
      </c>
      <c r="Q295" s="31" t="s">
        <v>1055</v>
      </c>
      <c r="R295" s="14" t="s">
        <v>1056</v>
      </c>
    </row>
    <row r="296" spans="4:18">
      <c r="D296" s="13" t="s">
        <v>1753</v>
      </c>
      <c r="E296" s="16">
        <f t="shared" si="8"/>
        <v>295</v>
      </c>
      <c r="Q296" s="31" t="s">
        <v>1057</v>
      </c>
      <c r="R296" s="14" t="s">
        <v>1058</v>
      </c>
    </row>
    <row r="297" spans="4:18">
      <c r="D297" s="13" t="s">
        <v>1754</v>
      </c>
      <c r="E297" s="16">
        <f t="shared" si="8"/>
        <v>296</v>
      </c>
      <c r="Q297" s="31" t="s">
        <v>1059</v>
      </c>
      <c r="R297" s="14" t="s">
        <v>1060</v>
      </c>
    </row>
    <row r="298" spans="4:18">
      <c r="D298" s="13" t="s">
        <v>1755</v>
      </c>
      <c r="E298" s="16">
        <f t="shared" si="8"/>
        <v>297</v>
      </c>
      <c r="Q298" s="31" t="s">
        <v>1061</v>
      </c>
      <c r="R298" s="14" t="s">
        <v>1062</v>
      </c>
    </row>
    <row r="299" spans="4:18">
      <c r="D299" s="13" t="s">
        <v>1756</v>
      </c>
      <c r="E299" s="16">
        <f t="shared" si="8"/>
        <v>298</v>
      </c>
      <c r="Q299" s="31" t="s">
        <v>1063</v>
      </c>
      <c r="R299" s="14" t="s">
        <v>1064</v>
      </c>
    </row>
    <row r="300" spans="4:18">
      <c r="D300" s="13" t="s">
        <v>1757</v>
      </c>
      <c r="E300" s="16">
        <f t="shared" si="8"/>
        <v>299</v>
      </c>
      <c r="Q300" s="31" t="s">
        <v>1065</v>
      </c>
      <c r="R300" s="14" t="s">
        <v>1066</v>
      </c>
    </row>
    <row r="301" spans="4:18">
      <c r="D301" s="13" t="s">
        <v>1758</v>
      </c>
      <c r="E301" s="16">
        <f t="shared" si="8"/>
        <v>300</v>
      </c>
      <c r="Q301" s="31" t="s">
        <v>1067</v>
      </c>
      <c r="R301" s="14" t="s">
        <v>1068</v>
      </c>
    </row>
    <row r="302" spans="4:18">
      <c r="D302" s="13" t="s">
        <v>1759</v>
      </c>
      <c r="E302" s="16">
        <f t="shared" si="8"/>
        <v>301</v>
      </c>
      <c r="Q302" s="31" t="s">
        <v>1069</v>
      </c>
      <c r="R302" s="14" t="s">
        <v>1070</v>
      </c>
    </row>
    <row r="303" spans="4:18">
      <c r="D303" s="13" t="s">
        <v>1760</v>
      </c>
      <c r="E303" s="16">
        <f t="shared" si="8"/>
        <v>302</v>
      </c>
      <c r="Q303" s="31" t="s">
        <v>1071</v>
      </c>
      <c r="R303" s="14" t="s">
        <v>1072</v>
      </c>
    </row>
    <row r="304" spans="4:18">
      <c r="D304" s="13" t="s">
        <v>464</v>
      </c>
      <c r="E304" s="16">
        <f t="shared" si="8"/>
        <v>303</v>
      </c>
      <c r="Q304" s="31" t="s">
        <v>1073</v>
      </c>
      <c r="R304" s="14" t="s">
        <v>1074</v>
      </c>
    </row>
    <row r="305" spans="4:18">
      <c r="D305" s="13" t="s">
        <v>246</v>
      </c>
      <c r="E305" s="16">
        <f t="shared" si="8"/>
        <v>304</v>
      </c>
      <c r="Q305" s="31" t="s">
        <v>1075</v>
      </c>
      <c r="R305" s="14" t="s">
        <v>1076</v>
      </c>
    </row>
    <row r="306" spans="4:18">
      <c r="D306" s="13" t="s">
        <v>247</v>
      </c>
      <c r="E306" s="16">
        <f t="shared" si="8"/>
        <v>305</v>
      </c>
      <c r="Q306" s="31" t="s">
        <v>1077</v>
      </c>
      <c r="R306" s="14" t="s">
        <v>1078</v>
      </c>
    </row>
    <row r="307" spans="4:18">
      <c r="D307" s="13" t="s">
        <v>248</v>
      </c>
      <c r="E307" s="16">
        <f t="shared" si="8"/>
        <v>306</v>
      </c>
      <c r="Q307" s="31" t="s">
        <v>1079</v>
      </c>
      <c r="R307" s="14" t="s">
        <v>1080</v>
      </c>
    </row>
    <row r="308" spans="4:18">
      <c r="D308" s="13" t="s">
        <v>249</v>
      </c>
      <c r="E308" s="16">
        <f t="shared" si="8"/>
        <v>307</v>
      </c>
      <c r="Q308" s="31" t="s">
        <v>1081</v>
      </c>
      <c r="R308" s="14" t="s">
        <v>1082</v>
      </c>
    </row>
    <row r="309" spans="4:18">
      <c r="D309" s="13" t="s">
        <v>250</v>
      </c>
      <c r="E309" s="16">
        <f t="shared" si="8"/>
        <v>308</v>
      </c>
      <c r="Q309" s="31" t="s">
        <v>1083</v>
      </c>
      <c r="R309" s="14" t="s">
        <v>1084</v>
      </c>
    </row>
    <row r="310" spans="4:18">
      <c r="D310" s="13" t="s">
        <v>251</v>
      </c>
      <c r="E310" s="16">
        <f t="shared" si="8"/>
        <v>309</v>
      </c>
      <c r="Q310" s="31" t="s">
        <v>1085</v>
      </c>
      <c r="R310" s="14" t="s">
        <v>1086</v>
      </c>
    </row>
    <row r="311" spans="4:18">
      <c r="D311" s="13" t="s">
        <v>252</v>
      </c>
      <c r="E311" s="16">
        <f t="shared" si="8"/>
        <v>310</v>
      </c>
      <c r="Q311" s="31" t="s">
        <v>1087</v>
      </c>
      <c r="R311" s="14" t="s">
        <v>1088</v>
      </c>
    </row>
    <row r="312" spans="4:18">
      <c r="D312" s="13" t="s">
        <v>253</v>
      </c>
      <c r="E312" s="16">
        <f t="shared" si="8"/>
        <v>311</v>
      </c>
      <c r="Q312" s="31" t="s">
        <v>1089</v>
      </c>
      <c r="R312" s="14" t="s">
        <v>1090</v>
      </c>
    </row>
    <row r="313" spans="4:18">
      <c r="D313" s="13" t="s">
        <v>254</v>
      </c>
      <c r="E313" s="16">
        <f t="shared" si="8"/>
        <v>312</v>
      </c>
      <c r="Q313" s="31" t="s">
        <v>1091</v>
      </c>
      <c r="R313" s="14" t="s">
        <v>1092</v>
      </c>
    </row>
    <row r="314" spans="4:18">
      <c r="D314" s="13" t="s">
        <v>255</v>
      </c>
      <c r="E314" s="16">
        <f t="shared" si="8"/>
        <v>313</v>
      </c>
      <c r="Q314" s="31" t="s">
        <v>1093</v>
      </c>
      <c r="R314" s="14" t="s">
        <v>1094</v>
      </c>
    </row>
    <row r="315" spans="4:18">
      <c r="D315" s="13" t="s">
        <v>256</v>
      </c>
      <c r="E315" s="16">
        <f t="shared" si="8"/>
        <v>314</v>
      </c>
      <c r="Q315" s="31" t="s">
        <v>1095</v>
      </c>
      <c r="R315" s="14" t="s">
        <v>1096</v>
      </c>
    </row>
    <row r="316" spans="4:18">
      <c r="D316" s="13" t="s">
        <v>257</v>
      </c>
      <c r="E316" s="16">
        <f t="shared" si="8"/>
        <v>315</v>
      </c>
      <c r="Q316" s="31" t="s">
        <v>1097</v>
      </c>
      <c r="R316" s="14" t="s">
        <v>1098</v>
      </c>
    </row>
    <row r="317" spans="4:18">
      <c r="D317" s="13" t="s">
        <v>258</v>
      </c>
      <c r="E317" s="16">
        <f t="shared" si="8"/>
        <v>316</v>
      </c>
      <c r="Q317" s="31" t="s">
        <v>1099</v>
      </c>
      <c r="R317" s="14" t="s">
        <v>1100</v>
      </c>
    </row>
    <row r="318" spans="4:18">
      <c r="D318" s="13" t="s">
        <v>1761</v>
      </c>
      <c r="E318" s="16">
        <f t="shared" si="8"/>
        <v>317</v>
      </c>
      <c r="Q318" s="31" t="s">
        <v>1101</v>
      </c>
      <c r="R318" s="14" t="s">
        <v>1102</v>
      </c>
    </row>
    <row r="319" spans="4:18">
      <c r="D319" s="13" t="s">
        <v>465</v>
      </c>
      <c r="E319" s="16">
        <f t="shared" si="8"/>
        <v>318</v>
      </c>
      <c r="Q319" s="31" t="s">
        <v>1103</v>
      </c>
      <c r="R319" s="14" t="s">
        <v>1104</v>
      </c>
    </row>
    <row r="320" spans="4:18">
      <c r="D320" s="13" t="s">
        <v>259</v>
      </c>
      <c r="E320" s="16">
        <f t="shared" si="8"/>
        <v>319</v>
      </c>
      <c r="Q320" s="31" t="s">
        <v>1105</v>
      </c>
      <c r="R320" s="14" t="s">
        <v>1106</v>
      </c>
    </row>
    <row r="321" spans="4:18">
      <c r="D321" s="13" t="s">
        <v>260</v>
      </c>
      <c r="E321" s="16">
        <f t="shared" si="8"/>
        <v>320</v>
      </c>
      <c r="Q321" s="31" t="s">
        <v>1107</v>
      </c>
      <c r="R321" s="14" t="s">
        <v>1108</v>
      </c>
    </row>
    <row r="322" spans="4:18">
      <c r="D322" s="13" t="s">
        <v>261</v>
      </c>
      <c r="E322" s="16">
        <f t="shared" si="8"/>
        <v>321</v>
      </c>
      <c r="Q322" s="31" t="s">
        <v>1109</v>
      </c>
      <c r="R322" s="14" t="s">
        <v>1110</v>
      </c>
    </row>
    <row r="323" spans="4:18">
      <c r="D323" s="13" t="s">
        <v>262</v>
      </c>
      <c r="E323" s="16">
        <f t="shared" ref="E323:E386" si="9">ROW(D323)-1</f>
        <v>322</v>
      </c>
      <c r="Q323" s="31" t="s">
        <v>1111</v>
      </c>
      <c r="R323" s="14" t="s">
        <v>1112</v>
      </c>
    </row>
    <row r="324" spans="4:18">
      <c r="D324" s="13" t="s">
        <v>263</v>
      </c>
      <c r="E324" s="16">
        <f t="shared" si="9"/>
        <v>323</v>
      </c>
      <c r="Q324" s="31" t="s">
        <v>1113</v>
      </c>
      <c r="R324" s="14" t="s">
        <v>1114</v>
      </c>
    </row>
    <row r="325" spans="4:18">
      <c r="D325" s="13" t="s">
        <v>264</v>
      </c>
      <c r="E325" s="16">
        <f t="shared" si="9"/>
        <v>324</v>
      </c>
      <c r="Q325" s="31" t="s">
        <v>1115</v>
      </c>
      <c r="R325" s="14" t="s">
        <v>1116</v>
      </c>
    </row>
    <row r="326" spans="4:18">
      <c r="D326" s="13" t="s">
        <v>266</v>
      </c>
      <c r="E326" s="16">
        <f t="shared" si="9"/>
        <v>325</v>
      </c>
      <c r="Q326" s="31" t="s">
        <v>1117</v>
      </c>
      <c r="R326" s="14" t="s">
        <v>1118</v>
      </c>
    </row>
    <row r="327" spans="4:18">
      <c r="D327" s="13" t="s">
        <v>267</v>
      </c>
      <c r="E327" s="16">
        <f t="shared" si="9"/>
        <v>326</v>
      </c>
      <c r="Q327" s="31" t="s">
        <v>1119</v>
      </c>
      <c r="R327" s="14" t="s">
        <v>1120</v>
      </c>
    </row>
    <row r="328" spans="4:18">
      <c r="D328" s="13" t="s">
        <v>268</v>
      </c>
      <c r="E328" s="16">
        <f t="shared" si="9"/>
        <v>327</v>
      </c>
      <c r="Q328" s="31" t="s">
        <v>1121</v>
      </c>
      <c r="R328" s="14" t="s">
        <v>1122</v>
      </c>
    </row>
    <row r="329" spans="4:18">
      <c r="D329" s="13" t="s">
        <v>269</v>
      </c>
      <c r="E329" s="16">
        <f t="shared" si="9"/>
        <v>328</v>
      </c>
      <c r="Q329" s="31" t="s">
        <v>1123</v>
      </c>
      <c r="R329" s="14" t="s">
        <v>1124</v>
      </c>
    </row>
    <row r="330" spans="4:18">
      <c r="D330" s="13" t="s">
        <v>270</v>
      </c>
      <c r="E330" s="16">
        <f t="shared" si="9"/>
        <v>329</v>
      </c>
      <c r="Q330" s="31" t="s">
        <v>1125</v>
      </c>
      <c r="R330" s="14" t="s">
        <v>1126</v>
      </c>
    </row>
    <row r="331" spans="4:18">
      <c r="D331" s="13" t="s">
        <v>271</v>
      </c>
      <c r="E331" s="16">
        <f t="shared" si="9"/>
        <v>330</v>
      </c>
      <c r="Q331" s="31" t="s">
        <v>1127</v>
      </c>
      <c r="R331" s="14" t="s">
        <v>1128</v>
      </c>
    </row>
    <row r="332" spans="4:18">
      <c r="D332" s="13" t="s">
        <v>272</v>
      </c>
      <c r="E332" s="16">
        <f t="shared" si="9"/>
        <v>331</v>
      </c>
      <c r="Q332" s="31" t="s">
        <v>1129</v>
      </c>
      <c r="R332" s="14" t="s">
        <v>1130</v>
      </c>
    </row>
    <row r="333" spans="4:18">
      <c r="D333" s="13" t="s">
        <v>273</v>
      </c>
      <c r="E333" s="16">
        <f t="shared" si="9"/>
        <v>332</v>
      </c>
      <c r="Q333" s="31" t="s">
        <v>1131</v>
      </c>
      <c r="R333" s="14" t="s">
        <v>1132</v>
      </c>
    </row>
    <row r="334" spans="4:18">
      <c r="D334" s="13" t="s">
        <v>274</v>
      </c>
      <c r="E334" s="16">
        <f t="shared" si="9"/>
        <v>333</v>
      </c>
      <c r="Q334" s="31" t="s">
        <v>1133</v>
      </c>
      <c r="R334" s="14" t="s">
        <v>1134</v>
      </c>
    </row>
    <row r="335" spans="4:18">
      <c r="D335" s="13" t="s">
        <v>275</v>
      </c>
      <c r="E335" s="16">
        <f t="shared" si="9"/>
        <v>334</v>
      </c>
      <c r="Q335" s="31" t="s">
        <v>1135</v>
      </c>
      <c r="R335" s="14" t="s">
        <v>1136</v>
      </c>
    </row>
    <row r="336" spans="4:18">
      <c r="D336" s="13" t="s">
        <v>276</v>
      </c>
      <c r="E336" s="16">
        <f t="shared" si="9"/>
        <v>335</v>
      </c>
      <c r="Q336" s="31" t="s">
        <v>1137</v>
      </c>
      <c r="R336" s="14" t="s">
        <v>1138</v>
      </c>
    </row>
    <row r="337" spans="4:18">
      <c r="D337" s="13" t="s">
        <v>265</v>
      </c>
      <c r="E337" s="16">
        <f t="shared" si="9"/>
        <v>336</v>
      </c>
      <c r="Q337" s="31" t="s">
        <v>1139</v>
      </c>
      <c r="R337" s="14" t="s">
        <v>1140</v>
      </c>
    </row>
    <row r="338" spans="4:18">
      <c r="D338" s="13" t="s">
        <v>277</v>
      </c>
      <c r="E338" s="16">
        <f t="shared" si="9"/>
        <v>337</v>
      </c>
      <c r="Q338" s="31" t="s">
        <v>1141</v>
      </c>
      <c r="R338" s="14" t="s">
        <v>1142</v>
      </c>
    </row>
    <row r="339" spans="4:18">
      <c r="D339" s="13" t="s">
        <v>1762</v>
      </c>
      <c r="E339" s="16">
        <f t="shared" si="9"/>
        <v>338</v>
      </c>
      <c r="Q339" s="31" t="s">
        <v>1143</v>
      </c>
      <c r="R339" s="14" t="s">
        <v>1144</v>
      </c>
    </row>
    <row r="340" spans="4:18">
      <c r="D340" s="13" t="s">
        <v>1763</v>
      </c>
      <c r="E340" s="16">
        <f t="shared" si="9"/>
        <v>339</v>
      </c>
      <c r="Q340" s="31" t="s">
        <v>1145</v>
      </c>
      <c r="R340" s="14" t="s">
        <v>1146</v>
      </c>
    </row>
    <row r="341" spans="4:18">
      <c r="D341" s="13" t="s">
        <v>466</v>
      </c>
      <c r="E341" s="16">
        <f t="shared" si="9"/>
        <v>340</v>
      </c>
      <c r="Q341" s="31" t="s">
        <v>1147</v>
      </c>
      <c r="R341" s="14" t="s">
        <v>1148</v>
      </c>
    </row>
    <row r="342" spans="4:18">
      <c r="D342" s="13" t="s">
        <v>278</v>
      </c>
      <c r="E342" s="16">
        <f t="shared" si="9"/>
        <v>341</v>
      </c>
      <c r="Q342" s="31" t="s">
        <v>1149</v>
      </c>
      <c r="R342" s="14" t="s">
        <v>1150</v>
      </c>
    </row>
    <row r="343" spans="4:18">
      <c r="D343" s="13" t="s">
        <v>279</v>
      </c>
      <c r="E343" s="16">
        <f t="shared" si="9"/>
        <v>342</v>
      </c>
      <c r="Q343" s="31" t="s">
        <v>1151</v>
      </c>
      <c r="R343" s="14" t="s">
        <v>1152</v>
      </c>
    </row>
    <row r="344" spans="4:18">
      <c r="D344" s="13" t="s">
        <v>280</v>
      </c>
      <c r="E344" s="16">
        <f t="shared" si="9"/>
        <v>343</v>
      </c>
      <c r="Q344" s="31" t="s">
        <v>1153</v>
      </c>
      <c r="R344" s="14" t="s">
        <v>1154</v>
      </c>
    </row>
    <row r="345" spans="4:18">
      <c r="D345" s="13" t="s">
        <v>281</v>
      </c>
      <c r="E345" s="16">
        <f t="shared" si="9"/>
        <v>344</v>
      </c>
      <c r="Q345" s="31" t="s">
        <v>1155</v>
      </c>
      <c r="R345" s="14" t="s">
        <v>1156</v>
      </c>
    </row>
    <row r="346" spans="4:18">
      <c r="D346" s="13" t="s">
        <v>139</v>
      </c>
      <c r="E346" s="16">
        <f t="shared" si="9"/>
        <v>345</v>
      </c>
      <c r="Q346" s="31" t="s">
        <v>1157</v>
      </c>
      <c r="R346" s="14" t="s">
        <v>1158</v>
      </c>
    </row>
    <row r="347" spans="4:18">
      <c r="D347" s="13" t="s">
        <v>282</v>
      </c>
      <c r="E347" s="16">
        <f t="shared" si="9"/>
        <v>346</v>
      </c>
      <c r="Q347" s="31" t="s">
        <v>1159</v>
      </c>
      <c r="R347" s="14" t="s">
        <v>1160</v>
      </c>
    </row>
    <row r="348" spans="4:18">
      <c r="D348" s="13" t="s">
        <v>283</v>
      </c>
      <c r="E348" s="16">
        <f t="shared" si="9"/>
        <v>347</v>
      </c>
      <c r="Q348" s="31" t="s">
        <v>1161</v>
      </c>
      <c r="R348" s="14" t="s">
        <v>1162</v>
      </c>
    </row>
    <row r="349" spans="4:18">
      <c r="D349" s="13" t="s">
        <v>284</v>
      </c>
      <c r="E349" s="16">
        <f t="shared" si="9"/>
        <v>348</v>
      </c>
      <c r="Q349" s="31" t="s">
        <v>1163</v>
      </c>
      <c r="R349" s="14" t="s">
        <v>1164</v>
      </c>
    </row>
    <row r="350" spans="4:18">
      <c r="D350" s="13" t="s">
        <v>285</v>
      </c>
      <c r="E350" s="16">
        <f t="shared" si="9"/>
        <v>349</v>
      </c>
      <c r="Q350" s="31" t="s">
        <v>1165</v>
      </c>
      <c r="R350" s="14" t="s">
        <v>1166</v>
      </c>
    </row>
    <row r="351" spans="4:18">
      <c r="D351" s="13" t="s">
        <v>286</v>
      </c>
      <c r="E351" s="16">
        <f t="shared" si="9"/>
        <v>350</v>
      </c>
      <c r="Q351" s="31" t="s">
        <v>1167</v>
      </c>
      <c r="R351" s="14" t="s">
        <v>1168</v>
      </c>
    </row>
    <row r="352" spans="4:18">
      <c r="D352" s="13" t="s">
        <v>287</v>
      </c>
      <c r="E352" s="16">
        <f t="shared" si="9"/>
        <v>351</v>
      </c>
      <c r="Q352" s="31" t="s">
        <v>1169</v>
      </c>
      <c r="R352" s="14" t="s">
        <v>1170</v>
      </c>
    </row>
    <row r="353" spans="4:18">
      <c r="D353" s="13" t="s">
        <v>288</v>
      </c>
      <c r="E353" s="16">
        <f t="shared" si="9"/>
        <v>352</v>
      </c>
      <c r="Q353" s="31" t="s">
        <v>1171</v>
      </c>
      <c r="R353" s="14" t="s">
        <v>1172</v>
      </c>
    </row>
    <row r="354" spans="4:18">
      <c r="D354" s="13" t="s">
        <v>289</v>
      </c>
      <c r="E354" s="16">
        <f t="shared" si="9"/>
        <v>353</v>
      </c>
      <c r="Q354" s="31" t="s">
        <v>1173</v>
      </c>
      <c r="R354" s="14" t="s">
        <v>1174</v>
      </c>
    </row>
    <row r="355" spans="4:18">
      <c r="D355" s="13" t="s">
        <v>290</v>
      </c>
      <c r="E355" s="16">
        <f t="shared" si="9"/>
        <v>354</v>
      </c>
      <c r="Q355" s="31" t="s">
        <v>1175</v>
      </c>
      <c r="R355" s="14" t="s">
        <v>1176</v>
      </c>
    </row>
    <row r="356" spans="4:18">
      <c r="D356" s="13" t="s">
        <v>291</v>
      </c>
      <c r="E356" s="16">
        <f t="shared" si="9"/>
        <v>355</v>
      </c>
      <c r="Q356" s="31" t="s">
        <v>1177</v>
      </c>
      <c r="R356" s="14" t="s">
        <v>1178</v>
      </c>
    </row>
    <row r="357" spans="4:18">
      <c r="D357" s="13" t="s">
        <v>292</v>
      </c>
      <c r="E357" s="16">
        <f t="shared" si="9"/>
        <v>356</v>
      </c>
      <c r="Q357" s="31" t="s">
        <v>1179</v>
      </c>
      <c r="R357" s="14" t="s">
        <v>1180</v>
      </c>
    </row>
    <row r="358" spans="4:18">
      <c r="D358" s="13" t="s">
        <v>150</v>
      </c>
      <c r="E358" s="16">
        <f t="shared" si="9"/>
        <v>357</v>
      </c>
      <c r="Q358" s="31" t="s">
        <v>1181</v>
      </c>
      <c r="R358" s="14" t="s">
        <v>1182</v>
      </c>
    </row>
    <row r="359" spans="4:18">
      <c r="D359" s="13" t="s">
        <v>293</v>
      </c>
      <c r="E359" s="16">
        <f t="shared" si="9"/>
        <v>358</v>
      </c>
      <c r="Q359" s="31" t="s">
        <v>1183</v>
      </c>
      <c r="R359" s="14" t="s">
        <v>1184</v>
      </c>
    </row>
    <row r="360" spans="4:18">
      <c r="D360" s="13" t="s">
        <v>294</v>
      </c>
      <c r="E360" s="16">
        <f t="shared" si="9"/>
        <v>359</v>
      </c>
      <c r="Q360" s="31" t="s">
        <v>1185</v>
      </c>
      <c r="R360" s="14" t="s">
        <v>1186</v>
      </c>
    </row>
    <row r="361" spans="4:18">
      <c r="D361" s="13" t="s">
        <v>295</v>
      </c>
      <c r="E361" s="16">
        <f t="shared" si="9"/>
        <v>360</v>
      </c>
      <c r="Q361" s="31" t="s">
        <v>1187</v>
      </c>
      <c r="R361" s="14" t="s">
        <v>1188</v>
      </c>
    </row>
    <row r="362" spans="4:18">
      <c r="D362" s="13" t="s">
        <v>296</v>
      </c>
      <c r="E362" s="16">
        <f t="shared" si="9"/>
        <v>361</v>
      </c>
      <c r="Q362" s="31" t="s">
        <v>1189</v>
      </c>
      <c r="R362" s="14" t="s">
        <v>1190</v>
      </c>
    </row>
    <row r="363" spans="4:18">
      <c r="D363" s="13" t="s">
        <v>297</v>
      </c>
      <c r="E363" s="16">
        <f t="shared" si="9"/>
        <v>362</v>
      </c>
      <c r="Q363" s="31" t="s">
        <v>1191</v>
      </c>
      <c r="R363" s="14" t="s">
        <v>1192</v>
      </c>
    </row>
    <row r="364" spans="4:18">
      <c r="D364" s="13" t="s">
        <v>298</v>
      </c>
      <c r="E364" s="16">
        <f t="shared" si="9"/>
        <v>363</v>
      </c>
      <c r="Q364" s="31" t="s">
        <v>1193</v>
      </c>
      <c r="R364" s="14" t="s">
        <v>1194</v>
      </c>
    </row>
    <row r="365" spans="4:18">
      <c r="D365" s="13" t="s">
        <v>299</v>
      </c>
      <c r="E365" s="16">
        <f t="shared" si="9"/>
        <v>364</v>
      </c>
      <c r="Q365" s="31" t="s">
        <v>1195</v>
      </c>
      <c r="R365" s="14" t="s">
        <v>1196</v>
      </c>
    </row>
    <row r="366" spans="4:18">
      <c r="D366" s="13" t="s">
        <v>37</v>
      </c>
      <c r="E366" s="16">
        <f t="shared" si="9"/>
        <v>365</v>
      </c>
      <c r="Q366" s="31" t="s">
        <v>1197</v>
      </c>
      <c r="R366" s="14" t="s">
        <v>1198</v>
      </c>
    </row>
    <row r="367" spans="4:18">
      <c r="D367" s="13" t="s">
        <v>300</v>
      </c>
      <c r="E367" s="16">
        <f t="shared" si="9"/>
        <v>366</v>
      </c>
      <c r="Q367" s="31" t="s">
        <v>1199</v>
      </c>
      <c r="R367" s="14" t="s">
        <v>1200</v>
      </c>
    </row>
    <row r="368" spans="4:18">
      <c r="D368" s="13" t="s">
        <v>301</v>
      </c>
      <c r="E368" s="16">
        <f t="shared" si="9"/>
        <v>367</v>
      </c>
      <c r="Q368" s="31" t="s">
        <v>1201</v>
      </c>
      <c r="R368" s="14" t="s">
        <v>1202</v>
      </c>
    </row>
    <row r="369" spans="4:18">
      <c r="D369" s="13" t="s">
        <v>302</v>
      </c>
      <c r="E369" s="16">
        <f t="shared" si="9"/>
        <v>368</v>
      </c>
      <c r="Q369" s="31" t="s">
        <v>1203</v>
      </c>
      <c r="R369" s="14" t="s">
        <v>1204</v>
      </c>
    </row>
    <row r="370" spans="4:18">
      <c r="D370" s="13" t="s">
        <v>303</v>
      </c>
      <c r="E370" s="16">
        <f t="shared" si="9"/>
        <v>369</v>
      </c>
      <c r="Q370" s="31" t="s">
        <v>1205</v>
      </c>
      <c r="R370" s="14" t="s">
        <v>1206</v>
      </c>
    </row>
    <row r="371" spans="4:18">
      <c r="D371" s="13" t="s">
        <v>304</v>
      </c>
      <c r="E371" s="16">
        <f t="shared" si="9"/>
        <v>370</v>
      </c>
      <c r="Q371" s="31" t="s">
        <v>1207</v>
      </c>
      <c r="R371" s="14" t="s">
        <v>1208</v>
      </c>
    </row>
    <row r="372" spans="4:18">
      <c r="D372" s="13" t="s">
        <v>305</v>
      </c>
      <c r="E372" s="16">
        <f t="shared" si="9"/>
        <v>371</v>
      </c>
      <c r="Q372" s="31" t="s">
        <v>1209</v>
      </c>
      <c r="R372" s="14" t="s">
        <v>1210</v>
      </c>
    </row>
    <row r="373" spans="4:18">
      <c r="D373" s="13" t="s">
        <v>1764</v>
      </c>
      <c r="E373" s="16">
        <f t="shared" si="9"/>
        <v>372</v>
      </c>
      <c r="Q373" s="31" t="s">
        <v>1211</v>
      </c>
      <c r="R373" s="14" t="s">
        <v>1212</v>
      </c>
    </row>
    <row r="374" spans="4:18">
      <c r="D374" s="13" t="s">
        <v>1765</v>
      </c>
      <c r="E374" s="16">
        <f t="shared" si="9"/>
        <v>373</v>
      </c>
      <c r="Q374" s="31" t="s">
        <v>1213</v>
      </c>
      <c r="R374" s="14" t="s">
        <v>1214</v>
      </c>
    </row>
    <row r="375" spans="4:18">
      <c r="D375" s="13" t="s">
        <v>1766</v>
      </c>
      <c r="E375" s="16">
        <f t="shared" si="9"/>
        <v>374</v>
      </c>
      <c r="Q375" s="31" t="s">
        <v>1215</v>
      </c>
      <c r="R375" s="14" t="s">
        <v>1216</v>
      </c>
    </row>
    <row r="376" spans="4:18">
      <c r="D376" s="13" t="s">
        <v>1767</v>
      </c>
      <c r="E376" s="16">
        <f t="shared" si="9"/>
        <v>375</v>
      </c>
      <c r="Q376" s="31" t="s">
        <v>1217</v>
      </c>
      <c r="R376" s="14" t="s">
        <v>1218</v>
      </c>
    </row>
    <row r="377" spans="4:18">
      <c r="D377" s="13" t="s">
        <v>467</v>
      </c>
      <c r="E377" s="16">
        <f t="shared" si="9"/>
        <v>376</v>
      </c>
      <c r="Q377" s="31" t="s">
        <v>1219</v>
      </c>
      <c r="R377" s="14" t="s">
        <v>1220</v>
      </c>
    </row>
    <row r="378" spans="4:18">
      <c r="D378" s="13" t="s">
        <v>306</v>
      </c>
      <c r="E378" s="16">
        <f t="shared" si="9"/>
        <v>377</v>
      </c>
      <c r="Q378" s="31" t="s">
        <v>1221</v>
      </c>
      <c r="R378" s="14" t="s">
        <v>1222</v>
      </c>
    </row>
    <row r="379" spans="4:18">
      <c r="D379" s="13" t="s">
        <v>307</v>
      </c>
      <c r="E379" s="16">
        <f t="shared" si="9"/>
        <v>378</v>
      </c>
      <c r="Q379" s="31" t="s">
        <v>1223</v>
      </c>
      <c r="R379" s="14" t="s">
        <v>1224</v>
      </c>
    </row>
    <row r="380" spans="4:18">
      <c r="D380" s="13" t="s">
        <v>308</v>
      </c>
      <c r="E380" s="16">
        <f t="shared" si="9"/>
        <v>379</v>
      </c>
      <c r="Q380" s="31" t="s">
        <v>1225</v>
      </c>
      <c r="R380" s="14" t="s">
        <v>1226</v>
      </c>
    </row>
    <row r="381" spans="4:18">
      <c r="D381" s="13" t="s">
        <v>309</v>
      </c>
      <c r="E381" s="16">
        <f t="shared" si="9"/>
        <v>380</v>
      </c>
      <c r="Q381" s="31" t="s">
        <v>1227</v>
      </c>
      <c r="R381" s="14" t="s">
        <v>1228</v>
      </c>
    </row>
    <row r="382" spans="4:18">
      <c r="D382" s="13" t="s">
        <v>310</v>
      </c>
      <c r="E382" s="16">
        <f t="shared" si="9"/>
        <v>381</v>
      </c>
      <c r="Q382" s="31" t="s">
        <v>1229</v>
      </c>
      <c r="R382" s="14" t="s">
        <v>1230</v>
      </c>
    </row>
    <row r="383" spans="4:18">
      <c r="D383" s="13" t="s">
        <v>311</v>
      </c>
      <c r="E383" s="16">
        <f t="shared" si="9"/>
        <v>382</v>
      </c>
      <c r="Q383" s="31" t="s">
        <v>1231</v>
      </c>
      <c r="R383" s="14" t="s">
        <v>1232</v>
      </c>
    </row>
    <row r="384" spans="4:18">
      <c r="D384" s="13" t="s">
        <v>312</v>
      </c>
      <c r="E384" s="16">
        <f t="shared" si="9"/>
        <v>383</v>
      </c>
      <c r="Q384" s="31" t="s">
        <v>1233</v>
      </c>
      <c r="R384" s="14" t="s">
        <v>1234</v>
      </c>
    </row>
    <row r="385" spans="4:18">
      <c r="D385" s="13" t="s">
        <v>313</v>
      </c>
      <c r="E385" s="16">
        <f t="shared" si="9"/>
        <v>384</v>
      </c>
      <c r="Q385" s="31" t="s">
        <v>1235</v>
      </c>
      <c r="R385" s="14" t="s">
        <v>1236</v>
      </c>
    </row>
    <row r="386" spans="4:18">
      <c r="D386" s="13" t="s">
        <v>314</v>
      </c>
      <c r="E386" s="16">
        <f t="shared" si="9"/>
        <v>385</v>
      </c>
      <c r="Q386" s="31" t="s">
        <v>1237</v>
      </c>
      <c r="R386" s="14" t="s">
        <v>1238</v>
      </c>
    </row>
    <row r="387" spans="4:18">
      <c r="D387" s="13" t="s">
        <v>316</v>
      </c>
      <c r="E387" s="16">
        <f t="shared" ref="E387:E398" si="10">ROW(D387)-1</f>
        <v>386</v>
      </c>
      <c r="Q387" s="31" t="s">
        <v>1239</v>
      </c>
      <c r="R387" s="14" t="s">
        <v>1240</v>
      </c>
    </row>
    <row r="388" spans="4:18">
      <c r="D388" s="13" t="s">
        <v>317</v>
      </c>
      <c r="E388" s="16">
        <f t="shared" si="10"/>
        <v>387</v>
      </c>
      <c r="Q388" s="31" t="s">
        <v>1241</v>
      </c>
      <c r="R388" s="14" t="s">
        <v>1242</v>
      </c>
    </row>
    <row r="389" spans="4:18">
      <c r="D389" s="13" t="s">
        <v>318</v>
      </c>
      <c r="E389" s="16">
        <f t="shared" si="10"/>
        <v>388</v>
      </c>
      <c r="Q389" s="31" t="s">
        <v>1243</v>
      </c>
      <c r="R389" s="14" t="s">
        <v>1244</v>
      </c>
    </row>
    <row r="390" spans="4:18">
      <c r="D390" s="13" t="s">
        <v>319</v>
      </c>
      <c r="E390" s="16">
        <f t="shared" si="10"/>
        <v>389</v>
      </c>
      <c r="Q390" s="31" t="s">
        <v>1245</v>
      </c>
      <c r="R390" s="14" t="s">
        <v>1246</v>
      </c>
    </row>
    <row r="391" spans="4:18">
      <c r="D391" s="13" t="s">
        <v>320</v>
      </c>
      <c r="E391" s="16">
        <f t="shared" si="10"/>
        <v>390</v>
      </c>
      <c r="Q391" s="31" t="s">
        <v>1247</v>
      </c>
      <c r="R391" s="14" t="s">
        <v>1248</v>
      </c>
    </row>
    <row r="392" spans="4:18">
      <c r="D392" s="13" t="s">
        <v>321</v>
      </c>
      <c r="E392" s="16">
        <f t="shared" si="10"/>
        <v>391</v>
      </c>
      <c r="Q392" s="31" t="s">
        <v>1249</v>
      </c>
      <c r="R392" s="14" t="s">
        <v>1250</v>
      </c>
    </row>
    <row r="393" spans="4:18">
      <c r="D393" s="13" t="s">
        <v>322</v>
      </c>
      <c r="E393" s="16">
        <f t="shared" si="10"/>
        <v>392</v>
      </c>
      <c r="Q393" s="31" t="s">
        <v>1251</v>
      </c>
      <c r="R393" s="14" t="s">
        <v>1252</v>
      </c>
    </row>
    <row r="394" spans="4:18">
      <c r="D394" s="13" t="s">
        <v>323</v>
      </c>
      <c r="E394" s="16">
        <f t="shared" si="10"/>
        <v>393</v>
      </c>
      <c r="Q394" s="31" t="s">
        <v>1253</v>
      </c>
      <c r="R394" s="14" t="s">
        <v>1254</v>
      </c>
    </row>
    <row r="395" spans="4:18">
      <c r="D395" s="13" t="s">
        <v>315</v>
      </c>
      <c r="E395" s="16">
        <f t="shared" si="10"/>
        <v>394</v>
      </c>
      <c r="Q395" s="31" t="s">
        <v>1255</v>
      </c>
      <c r="R395" s="14" t="s">
        <v>1256</v>
      </c>
    </row>
    <row r="396" spans="4:18">
      <c r="D396" s="13" t="s">
        <v>1768</v>
      </c>
      <c r="E396" s="16">
        <f t="shared" si="10"/>
        <v>395</v>
      </c>
      <c r="Q396" s="31" t="s">
        <v>1257</v>
      </c>
      <c r="R396" s="14" t="s">
        <v>1258</v>
      </c>
    </row>
    <row r="397" spans="4:18">
      <c r="D397" s="13" t="s">
        <v>1769</v>
      </c>
      <c r="E397" s="16">
        <f t="shared" si="10"/>
        <v>396</v>
      </c>
      <c r="Q397" s="31" t="s">
        <v>1259</v>
      </c>
      <c r="R397" s="14" t="s">
        <v>1260</v>
      </c>
    </row>
    <row r="398" spans="4:18">
      <c r="D398" s="13" t="s">
        <v>1770</v>
      </c>
      <c r="E398" s="16">
        <f t="shared" si="10"/>
        <v>397</v>
      </c>
      <c r="Q398" s="31" t="s">
        <v>1261</v>
      </c>
      <c r="R398" s="14" t="s">
        <v>1262</v>
      </c>
    </row>
    <row r="399" spans="4:18">
      <c r="Q399" s="31" t="s">
        <v>1263</v>
      </c>
      <c r="R399" s="14" t="s">
        <v>1264</v>
      </c>
    </row>
    <row r="400" spans="4:18">
      <c r="Q400" s="31" t="s">
        <v>1265</v>
      </c>
      <c r="R400" s="14" t="s">
        <v>1266</v>
      </c>
    </row>
    <row r="401" spans="17:18">
      <c r="Q401" s="31" t="s">
        <v>1267</v>
      </c>
      <c r="R401" s="14" t="s">
        <v>1268</v>
      </c>
    </row>
    <row r="402" spans="17:18">
      <c r="Q402" s="31" t="s">
        <v>1269</v>
      </c>
      <c r="R402" s="14" t="s">
        <v>1270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D69"/>
  <sheetViews>
    <sheetView topLeftCell="A19" workbookViewId="0">
      <selection activeCell="A29" sqref="A29:XFD29"/>
    </sheetView>
  </sheetViews>
  <sheetFormatPr defaultRowHeight="14.25"/>
  <cols>
    <col min="1" max="1" width="15.375" style="1" customWidth="1"/>
    <col min="2" max="4" width="9" style="1"/>
  </cols>
  <sheetData>
    <row r="1" spans="1:4">
      <c r="A1" s="1" t="s">
        <v>11</v>
      </c>
    </row>
    <row r="3" spans="1:4">
      <c r="A3" s="1">
        <v>1</v>
      </c>
      <c r="B3" s="1">
        <f t="shared" ref="B3:B13" si="0">IF(ISERROR(VALUE(MID(Pesel,A3,1)))=TRUE,0,VALUE(MID(Pesel,A3,1)))</f>
        <v>0</v>
      </c>
      <c r="C3" s="1">
        <v>1</v>
      </c>
      <c r="D3" s="1">
        <f>B3*C3</f>
        <v>0</v>
      </c>
    </row>
    <row r="4" spans="1:4">
      <c r="A4" s="1">
        <v>2</v>
      </c>
      <c r="B4" s="1">
        <f t="shared" si="0"/>
        <v>0</v>
      </c>
      <c r="C4" s="1">
        <v>3</v>
      </c>
      <c r="D4" s="1">
        <f t="shared" ref="D4:D13" si="1">B4*C4</f>
        <v>0</v>
      </c>
    </row>
    <row r="5" spans="1:4">
      <c r="A5" s="1">
        <v>3</v>
      </c>
      <c r="B5" s="1">
        <f t="shared" si="0"/>
        <v>0</v>
      </c>
      <c r="C5" s="1">
        <v>7</v>
      </c>
      <c r="D5" s="1">
        <f t="shared" si="1"/>
        <v>0</v>
      </c>
    </row>
    <row r="6" spans="1:4">
      <c r="A6" s="1">
        <v>4</v>
      </c>
      <c r="B6" s="1">
        <f t="shared" si="0"/>
        <v>0</v>
      </c>
      <c r="C6" s="1">
        <v>9</v>
      </c>
      <c r="D6" s="1">
        <f t="shared" si="1"/>
        <v>0</v>
      </c>
    </row>
    <row r="7" spans="1:4">
      <c r="A7" s="1">
        <v>5</v>
      </c>
      <c r="B7" s="1">
        <f t="shared" si="0"/>
        <v>0</v>
      </c>
      <c r="C7" s="1">
        <v>1</v>
      </c>
      <c r="D7" s="1">
        <f t="shared" si="1"/>
        <v>0</v>
      </c>
    </row>
    <row r="8" spans="1:4">
      <c r="A8" s="1">
        <v>6</v>
      </c>
      <c r="B8" s="1">
        <f t="shared" si="0"/>
        <v>0</v>
      </c>
      <c r="C8" s="1">
        <v>3</v>
      </c>
      <c r="D8" s="1">
        <f t="shared" si="1"/>
        <v>0</v>
      </c>
    </row>
    <row r="9" spans="1:4">
      <c r="A9" s="1">
        <v>7</v>
      </c>
      <c r="B9" s="1">
        <f t="shared" si="0"/>
        <v>0</v>
      </c>
      <c r="C9" s="1">
        <v>7</v>
      </c>
      <c r="D9" s="1">
        <f t="shared" si="1"/>
        <v>0</v>
      </c>
    </row>
    <row r="10" spans="1:4">
      <c r="A10" s="1">
        <v>8</v>
      </c>
      <c r="B10" s="1">
        <f t="shared" si="0"/>
        <v>0</v>
      </c>
      <c r="C10" s="1">
        <v>9</v>
      </c>
      <c r="D10" s="1">
        <f t="shared" si="1"/>
        <v>0</v>
      </c>
    </row>
    <row r="11" spans="1:4">
      <c r="A11" s="1">
        <v>9</v>
      </c>
      <c r="B11" s="1">
        <f t="shared" si="0"/>
        <v>0</v>
      </c>
      <c r="C11" s="1">
        <v>1</v>
      </c>
      <c r="D11" s="1">
        <f t="shared" si="1"/>
        <v>0</v>
      </c>
    </row>
    <row r="12" spans="1:4">
      <c r="A12" s="1">
        <v>10</v>
      </c>
      <c r="B12" s="1">
        <f t="shared" si="0"/>
        <v>0</v>
      </c>
      <c r="C12" s="1">
        <v>3</v>
      </c>
      <c r="D12" s="1">
        <f t="shared" si="1"/>
        <v>0</v>
      </c>
    </row>
    <row r="13" spans="1:4">
      <c r="A13" s="1">
        <v>11</v>
      </c>
      <c r="B13" s="1">
        <f t="shared" si="0"/>
        <v>0</v>
      </c>
      <c r="C13" s="1">
        <v>1</v>
      </c>
      <c r="D13" s="1">
        <f t="shared" si="1"/>
        <v>0</v>
      </c>
    </row>
    <row r="14" spans="1:4">
      <c r="D14" s="1">
        <f>SUM(D3:D13)</f>
        <v>0</v>
      </c>
    </row>
    <row r="16" spans="1:4">
      <c r="C16" s="1" t="s">
        <v>12</v>
      </c>
      <c r="D16" s="1">
        <f>MOD(D14,10)</f>
        <v>0</v>
      </c>
    </row>
    <row r="17" spans="1:4">
      <c r="C17" s="1" t="s">
        <v>13</v>
      </c>
      <c r="D17" s="1">
        <f>LEN(Pesel)</f>
        <v>0</v>
      </c>
    </row>
    <row r="18" spans="1:4">
      <c r="C18" s="2" t="s">
        <v>14</v>
      </c>
      <c r="D18" s="1" t="str">
        <f>IF(OR(Pesel="",AND(pes_mod=0,pes_dł=11)),"T","N")</f>
        <v>T</v>
      </c>
    </row>
    <row r="21" spans="1:4">
      <c r="A21" s="1" t="s">
        <v>356</v>
      </c>
    </row>
    <row r="22" spans="1:4">
      <c r="A22" s="59" t="s">
        <v>11</v>
      </c>
      <c r="B22" s="1" t="b">
        <f>IF(BrakPesel="T",FALSE,ISBLANK(Pesel))</f>
        <v>1</v>
      </c>
    </row>
    <row r="23" spans="1:4">
      <c r="A23" s="59" t="s">
        <v>1815</v>
      </c>
      <c r="B23" s="1" t="b">
        <f>IF(ISBLANK(Pesel)=FALSE,FALSE,ISBLANK(BrakPesel))</f>
        <v>1</v>
      </c>
    </row>
    <row r="24" spans="1:4">
      <c r="A24" s="59" t="s">
        <v>0</v>
      </c>
      <c r="B24" s="1" t="b">
        <f>ISBLANK(Nazwisko)</f>
        <v>1</v>
      </c>
    </row>
    <row r="25" spans="1:4">
      <c r="A25" s="60" t="s">
        <v>351</v>
      </c>
      <c r="B25" s="1" t="b">
        <f>ISBLANK(NazwiskoPan)</f>
        <v>1</v>
      </c>
    </row>
    <row r="26" spans="1:4">
      <c r="A26" s="59" t="s">
        <v>15</v>
      </c>
      <c r="B26" s="1" t="b">
        <f>ISBLANK(Imie)</f>
        <v>0</v>
      </c>
    </row>
    <row r="27" spans="1:4">
      <c r="A27" s="59" t="s">
        <v>8</v>
      </c>
      <c r="B27" s="1" t="b">
        <f>IF(Plec="",TRUE,FALSE)</f>
        <v>1</v>
      </c>
    </row>
    <row r="28" spans="1:4">
      <c r="A28" s="59" t="s">
        <v>1</v>
      </c>
      <c r="B28" s="1" t="b">
        <f>IF(DataUr="",TRUE,FALSE)</f>
        <v>1</v>
      </c>
    </row>
    <row r="29" spans="1:4">
      <c r="A29" s="59" t="s">
        <v>352</v>
      </c>
      <c r="B29" s="1" t="b">
        <f>ISBLANK(miejsceUr)</f>
        <v>1</v>
      </c>
    </row>
    <row r="30" spans="1:4">
      <c r="A30" s="59" t="s">
        <v>353</v>
      </c>
      <c r="B30" s="1" t="b">
        <f>ISBLANK(Obywatelstwo)</f>
        <v>1</v>
      </c>
    </row>
    <row r="31" spans="1:4">
      <c r="A31" s="59" t="s">
        <v>344</v>
      </c>
      <c r="B31" s="1" t="b">
        <f>ISBLANK(wykszt)</f>
        <v>1</v>
      </c>
    </row>
    <row r="32" spans="1:4">
      <c r="A32" s="60" t="s">
        <v>349</v>
      </c>
      <c r="B32" s="1" t="b">
        <f>ISBLANK(album)</f>
        <v>1</v>
      </c>
    </row>
    <row r="33" spans="1:2">
      <c r="A33" s="60" t="s">
        <v>365</v>
      </c>
      <c r="B33" s="1" t="b">
        <f>ISBLANK(Tryb)</f>
        <v>1</v>
      </c>
    </row>
    <row r="34" spans="1:2">
      <c r="A34" s="60" t="s">
        <v>373</v>
      </c>
      <c r="B34" s="1" t="b">
        <f>ISBLANK(Status)</f>
        <v>1</v>
      </c>
    </row>
    <row r="35" spans="1:2">
      <c r="A35" s="60" t="s">
        <v>402</v>
      </c>
      <c r="B35" s="1" t="b">
        <f>ISBLANK(Status2)</f>
        <v>1</v>
      </c>
    </row>
    <row r="36" spans="1:2">
      <c r="A36" s="75" t="s">
        <v>1704</v>
      </c>
      <c r="B36" s="76" t="b">
        <f>IF(Status="osoba pracująca",ISBLANK(CzyZgZKier),FALSE)</f>
        <v>0</v>
      </c>
    </row>
    <row r="37" spans="1:2">
      <c r="A37" s="75" t="s">
        <v>408</v>
      </c>
      <c r="B37" s="76" t="b">
        <f>IF(Status="osoba pracująca",ISBLANK(Zawód),FALSE)</f>
        <v>0</v>
      </c>
    </row>
    <row r="38" spans="1:2">
      <c r="A38" s="59" t="s">
        <v>334</v>
      </c>
      <c r="B38" s="1" t="b">
        <f>ISBLANK(Wojewodztwo)</f>
        <v>1</v>
      </c>
    </row>
    <row r="39" spans="1:2">
      <c r="A39" s="59" t="s">
        <v>5</v>
      </c>
      <c r="B39" s="1" t="b">
        <f>ISBLANK(KodPocztowy)</f>
        <v>1</v>
      </c>
    </row>
    <row r="40" spans="1:2">
      <c r="A40" s="59" t="s">
        <v>10</v>
      </c>
      <c r="B40" s="1" t="b">
        <f>ISBLANK(Miejscowosc)</f>
        <v>1</v>
      </c>
    </row>
    <row r="41" spans="1:2">
      <c r="A41" s="59" t="s">
        <v>335</v>
      </c>
      <c r="B41" s="1" t="b">
        <f>ISBLANK(Powiat)</f>
        <v>1</v>
      </c>
    </row>
    <row r="42" spans="1:2">
      <c r="A42" s="59" t="s">
        <v>403</v>
      </c>
      <c r="B42" s="1" t="b">
        <f>ISBLANK(Gmina)</f>
        <v>1</v>
      </c>
    </row>
    <row r="43" spans="1:2">
      <c r="A43" s="59" t="s">
        <v>3</v>
      </c>
      <c r="B43" s="1" t="b">
        <f>ISBLANK(Ulica)</f>
        <v>1</v>
      </c>
    </row>
    <row r="44" spans="1:2">
      <c r="A44" s="59" t="s">
        <v>4</v>
      </c>
      <c r="B44" s="1" t="b">
        <f>ISBLANK(NrDomu)</f>
        <v>1</v>
      </c>
    </row>
    <row r="45" spans="1:2">
      <c r="A45" s="59" t="s">
        <v>357</v>
      </c>
      <c r="B45" s="1" t="b">
        <f>ISBLANK(NrLokalu)</f>
        <v>1</v>
      </c>
    </row>
    <row r="46" spans="1:2">
      <c r="A46" s="59" t="s">
        <v>16</v>
      </c>
      <c r="B46" s="1" t="b">
        <f>ISBLANK(Email)</f>
        <v>1</v>
      </c>
    </row>
    <row r="47" spans="1:2">
      <c r="A47" s="59" t="s">
        <v>339</v>
      </c>
      <c r="B47" s="1" t="b">
        <f>ISBLANK(TelKom)</f>
        <v>1</v>
      </c>
    </row>
    <row r="48" spans="1:2">
      <c r="A48" s="59" t="s">
        <v>1816</v>
      </c>
      <c r="B48" s="1" t="b">
        <f>ISBLANK(Kraj)</f>
        <v>1</v>
      </c>
    </row>
    <row r="49" spans="1:2">
      <c r="A49" s="77" t="s">
        <v>334</v>
      </c>
      <c r="B49" s="76" t="b">
        <f t="shared" ref="B49:B56" si="2">IF(AdrZamAdrMel&lt;&gt;"T",ISBLANK(MelWojewodztwo),FALSE)</f>
        <v>1</v>
      </c>
    </row>
    <row r="50" spans="1:2">
      <c r="A50" s="77" t="s">
        <v>5</v>
      </c>
      <c r="B50" s="76" t="b">
        <f t="shared" si="2"/>
        <v>1</v>
      </c>
    </row>
    <row r="51" spans="1:2">
      <c r="A51" s="77" t="s">
        <v>10</v>
      </c>
      <c r="B51" s="76" t="b">
        <f t="shared" si="2"/>
        <v>1</v>
      </c>
    </row>
    <row r="52" spans="1:2">
      <c r="A52" s="77" t="s">
        <v>335</v>
      </c>
      <c r="B52" s="76" t="b">
        <f t="shared" si="2"/>
        <v>1</v>
      </c>
    </row>
    <row r="53" spans="1:2">
      <c r="A53" s="77" t="s">
        <v>403</v>
      </c>
      <c r="B53" s="76" t="b">
        <f t="shared" si="2"/>
        <v>1</v>
      </c>
    </row>
    <row r="54" spans="1:2">
      <c r="A54" s="77" t="s">
        <v>3</v>
      </c>
      <c r="B54" s="76" t="b">
        <f t="shared" si="2"/>
        <v>1</v>
      </c>
    </row>
    <row r="55" spans="1:2">
      <c r="A55" s="77" t="s">
        <v>4</v>
      </c>
      <c r="B55" s="76" t="b">
        <f t="shared" si="2"/>
        <v>1</v>
      </c>
    </row>
    <row r="56" spans="1:2">
      <c r="A56" s="77" t="s">
        <v>357</v>
      </c>
      <c r="B56" s="76" t="b">
        <f t="shared" si="2"/>
        <v>1</v>
      </c>
    </row>
    <row r="57" spans="1:2">
      <c r="A57" s="59" t="s">
        <v>350</v>
      </c>
      <c r="B57" s="88" t="b">
        <v>0</v>
      </c>
    </row>
    <row r="58" spans="1:2">
      <c r="A58" t="s">
        <v>348</v>
      </c>
      <c r="B58" s="88" t="b">
        <v>0</v>
      </c>
    </row>
    <row r="59" spans="1:2">
      <c r="A59" s="77" t="s">
        <v>375</v>
      </c>
      <c r="B59" s="76" t="b">
        <f>IF(Status="osoba pracująca",ISBLANK(ZatrudnionyW),FALSE)</f>
        <v>0</v>
      </c>
    </row>
    <row r="60" spans="1:2">
      <c r="A60" s="59" t="s">
        <v>376</v>
      </c>
      <c r="B60" s="1" t="b">
        <f>ISBLANK(Mniejszosc)</f>
        <v>1</v>
      </c>
    </row>
    <row r="61" spans="1:2">
      <c r="A61" s="59" t="s">
        <v>377</v>
      </c>
      <c r="B61" s="1" t="b">
        <f>ISBLANK(Bezdmn)</f>
        <v>1</v>
      </c>
    </row>
    <row r="62" spans="1:2">
      <c r="A62" s="59" t="s">
        <v>378</v>
      </c>
      <c r="B62" s="1" t="b">
        <f>ISBLANK(zNiepełnosp)</f>
        <v>1</v>
      </c>
    </row>
    <row r="63" spans="1:2">
      <c r="A63" s="59" t="s">
        <v>379</v>
      </c>
      <c r="B63" s="1" t="b">
        <f>ISBLANK(InnaNiek)</f>
        <v>1</v>
      </c>
    </row>
    <row r="64" spans="1:2">
      <c r="A64" s="59" t="s">
        <v>1812</v>
      </c>
      <c r="B64" s="76" t="b">
        <f>IF(zNiepełnosp="T",ISBLANK(oczek_npspr),FALSE)</f>
        <v>0</v>
      </c>
    </row>
    <row r="65" spans="1:2">
      <c r="A65" s="59" t="s">
        <v>380</v>
      </c>
      <c r="B65" s="88" t="b">
        <v>0</v>
      </c>
    </row>
    <row r="66" spans="1:2">
      <c r="A66" t="s">
        <v>359</v>
      </c>
      <c r="B66" s="88" t="b">
        <v>0</v>
      </c>
    </row>
    <row r="67" spans="1:2">
      <c r="A67" s="59" t="s">
        <v>1702</v>
      </c>
      <c r="B67" s="1" t="b">
        <f ca="1">ISBLANK(INDIRECT(A67))</f>
        <v>0</v>
      </c>
    </row>
    <row r="68" spans="1:2">
      <c r="A68" s="59" t="s">
        <v>1703</v>
      </c>
      <c r="B68" s="1" t="b">
        <f ca="1">ISBLANK(INDIRECT(A68))</f>
        <v>0</v>
      </c>
    </row>
    <row r="69" spans="1:2">
      <c r="B69" s="1">
        <f ca="1">COUNTIF(B22:B68,TRUE)</f>
        <v>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4838B074BD1B64DBED77476FBBDC7EA" ma:contentTypeVersion="15" ma:contentTypeDescription="Utwórz nowy dokument." ma:contentTypeScope="" ma:versionID="c709adb3104972f49a60541ebbd7f2c2">
  <xsd:schema xmlns:xsd="http://www.w3.org/2001/XMLSchema" xmlns:xs="http://www.w3.org/2001/XMLSchema" xmlns:p="http://schemas.microsoft.com/office/2006/metadata/properties" xmlns:ns2="cc32ea10-24d7-4ab8-908a-92053f695cd3" xmlns:ns3="f1dfd687-ce92-41e8-800b-11e03cd3205f" targetNamespace="http://schemas.microsoft.com/office/2006/metadata/properties" ma:root="true" ma:fieldsID="2f1641d5d0f2ba794ef0b7b88bbde8f6" ns2:_="" ns3:_="">
    <xsd:import namespace="cc32ea10-24d7-4ab8-908a-92053f695cd3"/>
    <xsd:import namespace="f1dfd687-ce92-41e8-800b-11e03cd320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32ea10-24d7-4ab8-908a-92053f695c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Tagi obrazów" ma:readOnly="false" ma:fieldId="{5cf76f15-5ced-4ddc-b409-7134ff3c332f}" ma:taxonomyMulti="true" ma:sspId="d134e4b8-377d-442c-b5bd-7a06feb52b3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dfd687-ce92-41e8-800b-11e03cd3205f" elementFormDefault="qualified">
    <xsd:import namespace="http://schemas.microsoft.com/office/2006/documentManagement/types"/>
    <xsd:import namespace="http://schemas.microsoft.com/office/infopath/2007/PartnerControls"/>
    <xsd:element name="SharedWithUsers" ma:index="1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Udostępnione dla — szczegóły" ma:internalName="SharedWithDetails" ma:readOnly="true">
      <xsd:simpleType>
        <xsd:restriction base="dms:Note">
          <xsd:maxLength value="255"/>
        </xsd:restriction>
      </xsd:simpleType>
    </xsd:element>
    <xsd:element name="TaxCatchAll" ma:index="22" nillable="true" ma:displayName="Taxonomy Catch All Column" ma:hidden="true" ma:list="{0fe60f90-1461-416d-9606-b8edee564f08}" ma:internalName="TaxCatchAll" ma:showField="CatchAllData" ma:web="f1dfd687-ce92-41e8-800b-11e03cd320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1dfd687-ce92-41e8-800b-11e03cd3205f" xsi:nil="true"/>
    <lcf76f155ced4ddcb4097134ff3c332f xmlns="cc32ea10-24d7-4ab8-908a-92053f695cd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376840A-3CF9-415F-A5D6-B57AB8DE057A}">
  <ds:schemaRefs>
    <ds:schemaRef ds:uri="http://schemas.microsoft.com/sharepoint/v3/contenttype/forms"/>
  </ds:schemaRefs>
</ds:datastoreItem>
</file>

<file path=customXml/itemProps2.xml><?xml version="1.0" encoding="utf-8"?>
<ds:datastoreItem xmlns:ds="http://schemas.openxmlformats.org/officeDocument/2006/customXml" ds:itemID="{65A058AB-DECF-4D2D-BFA1-2E7CCCAA40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32ea10-24d7-4ab8-908a-92053f695cd3"/>
    <ds:schemaRef ds:uri="f1dfd687-ce92-41e8-800b-11e03cd320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8C9399-9571-486B-8466-D90FD0B72BF0}">
  <ds:schemaRefs>
    <ds:schemaRef ds:uri="http://schemas.microsoft.com/office/2006/metadata/properties"/>
    <ds:schemaRef ds:uri="http://schemas.microsoft.com/office/infopath/2007/PartnerControls"/>
    <ds:schemaRef ds:uri="http://purl.org/dc/elements/1.1/"/>
    <ds:schemaRef ds:uri="f1dfd687-ce92-41e8-800b-11e03cd3205f"/>
    <ds:schemaRef ds:uri="cc32ea10-24d7-4ab8-908a-92053f695cd3"/>
    <ds:schemaRef ds:uri="http://schemas.microsoft.com/office/2006/documentManagement/types"/>
    <ds:schemaRef ds:uri="http://purl.org/dc/dcmitype/"/>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87</vt:i4>
      </vt:variant>
    </vt:vector>
  </HeadingPairs>
  <TitlesOfParts>
    <vt:vector size="90" baseType="lpstr">
      <vt:lpstr>KWESTIONARIUSZ</vt:lpstr>
      <vt:lpstr>slownik</vt:lpstr>
      <vt:lpstr>pesel</vt:lpstr>
      <vt:lpstr>AdresUS</vt:lpstr>
      <vt:lpstr>AdrZamAdrMel</vt:lpstr>
      <vt:lpstr>album</vt:lpstr>
      <vt:lpstr>Bezdmn</vt:lpstr>
      <vt:lpstr>BrakPesel</vt:lpstr>
      <vt:lpstr>CzyZgZKier</vt:lpstr>
      <vt:lpstr>DataUr</vt:lpstr>
      <vt:lpstr>DoswTur</vt:lpstr>
      <vt:lpstr>dowod</vt:lpstr>
      <vt:lpstr>Email</vt:lpstr>
      <vt:lpstr>form</vt:lpstr>
      <vt:lpstr>Gmina</vt:lpstr>
      <vt:lpstr>id.gmin</vt:lpstr>
      <vt:lpstr>ImieOjca</vt:lpstr>
      <vt:lpstr>InnaNiek</vt:lpstr>
      <vt:lpstr>KasaChorych</vt:lpstr>
      <vt:lpstr>KodPocztowy</vt:lpstr>
      <vt:lpstr>Kraj</vt:lpstr>
      <vt:lpstr>li_kasa_ch</vt:lpstr>
      <vt:lpstr>li_kod_chck</vt:lpstr>
      <vt:lpstr>li_miasto</vt:lpstr>
      <vt:lpstr>li_miasto_chck</vt:lpstr>
      <vt:lpstr>li_obyw</vt:lpstr>
      <vt:lpstr>li_obyw_kod</vt:lpstr>
      <vt:lpstr>li_pow_nag</vt:lpstr>
      <vt:lpstr>li_pow2</vt:lpstr>
      <vt:lpstr>li_skr</vt:lpstr>
      <vt:lpstr>li_stat_szczeg2</vt:lpstr>
      <vt:lpstr>li_stat2</vt:lpstr>
      <vt:lpstr>li_statsz_nag</vt:lpstr>
      <vt:lpstr>li_status</vt:lpstr>
      <vt:lpstr>li_szkolenia</vt:lpstr>
      <vt:lpstr>li_tab_pr</vt:lpstr>
      <vt:lpstr>li_tekst1</vt:lpstr>
      <vt:lpstr>li_tekst2</vt:lpstr>
      <vt:lpstr>li_termin</vt:lpstr>
      <vt:lpstr>li_tn</vt:lpstr>
      <vt:lpstr>li_tno</vt:lpstr>
      <vt:lpstr>li_tryb</vt:lpstr>
      <vt:lpstr>li_us</vt:lpstr>
      <vt:lpstr>li_us2</vt:lpstr>
      <vt:lpstr>li_wies</vt:lpstr>
      <vt:lpstr>li_woj</vt:lpstr>
      <vt:lpstr>li_woj2</vt:lpstr>
      <vt:lpstr>li_wsb</vt:lpstr>
      <vt:lpstr>li_wsb1</vt:lpstr>
      <vt:lpstr>li_wykszt</vt:lpstr>
      <vt:lpstr>li_zawod</vt:lpstr>
      <vt:lpstr>MelGmina</vt:lpstr>
      <vt:lpstr>MelKodPocztowy</vt:lpstr>
      <vt:lpstr>MelMiejscowosc</vt:lpstr>
      <vt:lpstr>MelNrDomu</vt:lpstr>
      <vt:lpstr>MelNrLokalu</vt:lpstr>
      <vt:lpstr>MelPowiat</vt:lpstr>
      <vt:lpstr>MelUlica</vt:lpstr>
      <vt:lpstr>MelWojewodztwo</vt:lpstr>
      <vt:lpstr>miejsceUr</vt:lpstr>
      <vt:lpstr>Miejscowosc</vt:lpstr>
      <vt:lpstr>Mniejszosc</vt:lpstr>
      <vt:lpstr>Nazwisko</vt:lpstr>
      <vt:lpstr>NazwiskoPan</vt:lpstr>
      <vt:lpstr>NrDomu</vt:lpstr>
      <vt:lpstr>NrLokalu</vt:lpstr>
      <vt:lpstr>NrRachunku</vt:lpstr>
      <vt:lpstr>KWESTIONARIUSZ!Obszar_wydruku</vt:lpstr>
      <vt:lpstr>Obywatelstwo</vt:lpstr>
      <vt:lpstr>oczek_npspr</vt:lpstr>
      <vt:lpstr>pes_dł</vt:lpstr>
      <vt:lpstr>pes_mod</vt:lpstr>
      <vt:lpstr>pes_ok</vt:lpstr>
      <vt:lpstr>pes_puste</vt:lpstr>
      <vt:lpstr>Pesel</vt:lpstr>
      <vt:lpstr>pkd</vt:lpstr>
      <vt:lpstr>Plec</vt:lpstr>
      <vt:lpstr>Powiat</vt:lpstr>
      <vt:lpstr>projekt</vt:lpstr>
      <vt:lpstr>Status</vt:lpstr>
      <vt:lpstr>Status2</vt:lpstr>
      <vt:lpstr>TelKom</vt:lpstr>
      <vt:lpstr>Tryb</vt:lpstr>
      <vt:lpstr>Ulica</vt:lpstr>
      <vt:lpstr>Wojewodztwo</vt:lpstr>
      <vt:lpstr>wsb</vt:lpstr>
      <vt:lpstr>wykszt</vt:lpstr>
      <vt:lpstr>ZatrudnionyW</vt:lpstr>
      <vt:lpstr>Zawód</vt:lpstr>
      <vt:lpstr>zNiepełnosp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jsobczak</dc:creator>
  <cp:lastModifiedBy>Matsvei Svirkou</cp:lastModifiedBy>
  <cp:lastPrinted>2022-06-29T12:38:12Z</cp:lastPrinted>
  <dcterms:created xsi:type="dcterms:W3CDTF">2010-08-09T08:12:15Z</dcterms:created>
  <dcterms:modified xsi:type="dcterms:W3CDTF">2023-04-13T09:30:18Z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0x010100C4838B074BD1B64DBED77476FBBDC7EA</vt:lpwstr>
  </property>
  <property fmtid="{D5CDD505-2E9C-101B-9397-08002B2CF9AE}" pid="3" name="MediaServiceImageTags">
    <vt:lpwstr/>
  </property>
</Properties>
</file>